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isng.sharepoint.com/sites/ORG-IDV-InkoopSubsidiesContracten-Inkoopvertrouwelijk/Gedeelde documenten/1a.Aanbestedingen/6.Vervoer, etc/602_2025_ Stratenmakervoertuigen/1.AB-docs incl. ink.doc/"/>
    </mc:Choice>
  </mc:AlternateContent>
  <xr:revisionPtr revIDLastSave="474" documentId="11_A03F807D20F2D78750A0A84418EFA92591814A91" xr6:coauthVersionLast="47" xr6:coauthVersionMax="47" xr10:uidLastSave="{A867A080-7811-4B8B-8B8C-E8E1DCFE6C5D}"/>
  <bookViews>
    <workbookView xWindow="19110" yWindow="0" windowWidth="19380" windowHeight="20970" xr2:uid="{00000000-000D-0000-FFFF-FFFF00000000}"/>
  </bookViews>
  <sheets>
    <sheet name="Perceel 1" sheetId="1" r:id="rId1"/>
    <sheet name="Perceel 2" sheetId="7" r:id="rId2"/>
    <sheet name="Blad1"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0" i="7" l="1"/>
  <c r="E9" i="7"/>
  <c r="E8" i="7"/>
  <c r="E7" i="7"/>
  <c r="E8" i="1"/>
  <c r="E9" i="1"/>
  <c r="E10" i="1"/>
  <c r="E11" i="1"/>
  <c r="E7" i="1"/>
  <c r="E11" i="7" l="1"/>
  <c r="E12" i="1"/>
</calcChain>
</file>

<file path=xl/sharedStrings.xml><?xml version="1.0" encoding="utf-8"?>
<sst xmlns="http://schemas.openxmlformats.org/spreadsheetml/2006/main" count="56" uniqueCount="45">
  <si>
    <t>Behorend bij de openbare Europese aanbesteding Elektrische bedrijfsvoertuigen tot 7,5T, inclusief kraan, t.b.v. de stratenmakers</t>
  </si>
  <si>
    <t>TN591176</t>
  </si>
  <si>
    <t xml:space="preserve">Gunningscriteria </t>
  </si>
  <si>
    <t>Antwoord</t>
  </si>
  <si>
    <t>Gunningscriterium 1:
De minimale actieradius WLTP gecombineerd beschreven in het programma van eisen bedraagt 200km. De opdrachtgever heeft belang bij een grotere actieradius WLTP gecombineerd. Wij vragen van inschrijver 
een opgave van het kilometer getal volgens de WLTP methode.</t>
  </si>
  <si>
    <t>Totaal te behalen fictieve korting</t>
  </si>
  <si>
    <t>Behaalde fictieve korting</t>
  </si>
  <si>
    <t>Totale ficitieve korting behaald perceel 1</t>
  </si>
  <si>
    <t>Gunningscriterium 2:
Het netto laadvermogen bedraagt ten minste het in het programma van eisen vereiste minimum. Meer laadvermogen is wenselijk. Hoeveel kilogram bedraagt het netto laadvermogen van het voertuig?</t>
  </si>
  <si>
    <t>Gunningscriterium 3:
De laadvloer heeft minimaal een hoogte van in het programma van eisen vereiste 80 cm. Lager is wenselijk. Wat is de laagste dat de laadvloer kan op het voertuig? Zo laag mogelijk is wenselijk.</t>
  </si>
  <si>
    <t>Gunningscriterium 4:
De garantietermijn die in het Programma van eisen is opgenomen bedraagt 12 maanden voor het complete voertuig, inclusief opbouw en accessoires. Langer is wenselijk. Hoeveel extra maanden garantie geeft inschrijver op het complete voertuig?</t>
  </si>
  <si>
    <t>Gunningscriterium 5:
De levertijd die in het Programma van Eisen is opgenomen bedraagt 9 maanden voor het complete voertuig, inclusief opbouw en accessoires. Sneller is wenselijk. Hoe lang is de levertijd van het volledige voertuig in weken?</t>
  </si>
  <si>
    <t>WLTP meer dan 250 km</t>
  </si>
  <si>
    <t>WLTP tussen 226 - 250 km</t>
  </si>
  <si>
    <t>WLTP tussen 201 - 225 km</t>
  </si>
  <si>
    <t>WLTP volgens PvE tot 200 km</t>
  </si>
  <si>
    <t>1 Antwoord</t>
  </si>
  <si>
    <t>1 fictieve korting</t>
  </si>
  <si>
    <t>2 Antwoord</t>
  </si>
  <si>
    <t>2 ficitieve korting</t>
  </si>
  <si>
    <t>3 Antwoord</t>
  </si>
  <si>
    <t>3 fictieve korting</t>
  </si>
  <si>
    <t>Tussen de 84 cm en 86 cm</t>
  </si>
  <si>
    <t>Tussen de 82 cm en 83,99 cm</t>
  </si>
  <si>
    <t>Tussen de 80 cm en 81,99 cm</t>
  </si>
  <si>
    <t>&lt; dan 80 cm</t>
  </si>
  <si>
    <t>4 Antwoord</t>
  </si>
  <si>
    <t>4 fictieve korting</t>
  </si>
  <si>
    <t>&lt; dan 24 maanden</t>
  </si>
  <si>
    <t>Minimaal 24 maanden</t>
  </si>
  <si>
    <t>Minimaal 36 maanden</t>
  </si>
  <si>
    <t>48 maanden of meer</t>
  </si>
  <si>
    <t>5 Antwoord</t>
  </si>
  <si>
    <t>5 fictieve korting</t>
  </si>
  <si>
    <t>39 weken</t>
  </si>
  <si>
    <t>≥ 34 weken - &lt; 39 weken</t>
  </si>
  <si>
    <t>≥ 30 weken - &lt; 34 weken</t>
  </si>
  <si>
    <t>≥ 26 weken - &lt; 30 weken</t>
  </si>
  <si>
    <t>&lt; dan 26 weken</t>
  </si>
  <si>
    <t>Totale ficitieve korting behaald perceel 2</t>
  </si>
  <si>
    <t>Bijlage 11 - Gunnngscriteria</t>
  </si>
  <si>
    <t xml:space="preserve">Laadvermogen volgens PvE 2000kg </t>
  </si>
  <si>
    <t xml:space="preserve">&gt; 2000kg t/m 2200kg </t>
  </si>
  <si>
    <t>&gt; 2200kg en 2600kg</t>
  </si>
  <si>
    <t xml:space="preserve">&gt; dan 2600kg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</si>
</sst>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_ @_ "/>
  </numFmts>
  <fonts count="8" x14ac:knownFonts="1">
    <font>
      <sz val="11"/>
      <color theme="1"/>
      <name val="Calibri"/>
      <family val="2"/>
      <scheme val="minor"/>
    </font>
    <font>
      <b/>
      <sz val="11"/>
      <color theme="1"/>
      <name val="Calibri"/>
      <family val="2"/>
      <scheme val="minor"/>
    </font>
    <font>
      <b/>
      <i/>
      <sz val="18"/>
      <color rgb="FF22680C"/>
      <name val="Cambria"/>
      <family val="1"/>
    </font>
    <font>
      <b/>
      <sz val="11"/>
      <color rgb="FF22680C"/>
      <name val="Cambria"/>
      <family val="1"/>
    </font>
    <font>
      <sz val="11"/>
      <color rgb="FF22680C"/>
      <name val="Cambria"/>
      <family val="1"/>
    </font>
    <font>
      <b/>
      <sz val="16"/>
      <color theme="1"/>
      <name val="Calibri"/>
      <family val="2"/>
      <scheme val="minor"/>
    </font>
    <font>
      <b/>
      <sz val="18"/>
      <color theme="1"/>
      <name val="Calibri"/>
      <family val="2"/>
      <scheme val="minor"/>
    </font>
    <font>
      <sz val="18"/>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rgb="FFFFFF00"/>
        <bgColor indexed="64"/>
      </patternFill>
    </fill>
    <fill>
      <patternFill patternType="solid">
        <fgColor theme="9" tint="0.39997558519241921"/>
        <bgColor indexed="64"/>
      </patternFill>
    </fill>
  </fills>
  <borders count="2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8">
    <xf numFmtId="0" fontId="0" fillId="0" borderId="0" xfId="0"/>
    <xf numFmtId="0" fontId="1" fillId="2" borderId="10" xfId="0" applyFont="1" applyFill="1" applyBorder="1"/>
    <xf numFmtId="0" fontId="1" fillId="2" borderId="11" xfId="0" applyFont="1" applyFill="1" applyBorder="1"/>
    <xf numFmtId="0" fontId="1" fillId="2" borderId="12" xfId="0" applyFont="1" applyFill="1" applyBorder="1"/>
    <xf numFmtId="0" fontId="0" fillId="2" borderId="13" xfId="0" applyFill="1" applyBorder="1" applyAlignment="1">
      <alignment wrapText="1"/>
    </xf>
    <xf numFmtId="164" fontId="0" fillId="2" borderId="14" xfId="0" applyNumberFormat="1" applyFill="1" applyBorder="1" applyAlignment="1">
      <alignment horizontal="left" vertical="center"/>
    </xf>
    <xf numFmtId="0" fontId="0" fillId="2" borderId="19" xfId="0" applyFill="1" applyBorder="1" applyAlignment="1">
      <alignment wrapText="1"/>
    </xf>
    <xf numFmtId="164" fontId="0" fillId="2" borderId="20" xfId="0" applyNumberFormat="1" applyFill="1" applyBorder="1" applyAlignment="1">
      <alignment horizontal="left" vertical="center"/>
    </xf>
    <xf numFmtId="164" fontId="5" fillId="5" borderId="18" xfId="0" applyNumberFormat="1" applyFont="1" applyFill="1" applyBorder="1"/>
    <xf numFmtId="0" fontId="7" fillId="4" borderId="14" xfId="0" applyFont="1" applyFill="1" applyBorder="1" applyAlignment="1" applyProtection="1">
      <alignment vertical="center"/>
      <protection locked="0"/>
    </xf>
    <xf numFmtId="0" fontId="7" fillId="4" borderId="14" xfId="0" applyFont="1" applyFill="1" applyBorder="1" applyAlignment="1" applyProtection="1">
      <alignment vertical="center" wrapText="1"/>
      <protection locked="0"/>
    </xf>
    <xf numFmtId="0" fontId="7" fillId="4" borderId="20" xfId="0" applyFont="1" applyFill="1" applyBorder="1" applyAlignment="1" applyProtection="1">
      <alignment vertical="center"/>
      <protection locked="0"/>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4" fillId="2" borderId="7" xfId="0" applyFont="1" applyFill="1" applyBorder="1" applyAlignment="1">
      <alignment horizontal="left"/>
    </xf>
    <xf numFmtId="0" fontId="4" fillId="2" borderId="8" xfId="0" applyFont="1" applyFill="1" applyBorder="1" applyAlignment="1">
      <alignment horizontal="left"/>
    </xf>
    <xf numFmtId="0" fontId="4" fillId="2" borderId="9" xfId="0" applyFont="1" applyFill="1" applyBorder="1" applyAlignment="1">
      <alignment horizontal="left"/>
    </xf>
    <xf numFmtId="0" fontId="4" fillId="3" borderId="16" xfId="0" applyFont="1" applyFill="1" applyBorder="1" applyAlignment="1">
      <alignment horizontal="center"/>
    </xf>
    <xf numFmtId="0" fontId="4" fillId="3" borderId="17" xfId="0" applyFont="1" applyFill="1" applyBorder="1" applyAlignment="1">
      <alignment horizontal="center"/>
    </xf>
    <xf numFmtId="0" fontId="4" fillId="3" borderId="18" xfId="0" applyFont="1" applyFill="1" applyBorder="1" applyAlignment="1">
      <alignment horizontal="center"/>
    </xf>
    <xf numFmtId="0" fontId="5" fillId="5" borderId="16" xfId="0" applyFont="1" applyFill="1" applyBorder="1" applyAlignment="1">
      <alignment horizontal="center"/>
    </xf>
    <xf numFmtId="0" fontId="5" fillId="5" borderId="17" xfId="0" applyFont="1" applyFill="1" applyBorder="1" applyAlignment="1">
      <alignment horizontal="center"/>
    </xf>
    <xf numFmtId="164" fontId="6" fillId="2" borderId="15" xfId="0" applyNumberFormat="1" applyFont="1" applyFill="1" applyBorder="1" applyAlignment="1">
      <alignment vertical="center"/>
    </xf>
    <xf numFmtId="164" fontId="6" fillId="2" borderId="21" xfId="0" applyNumberFormat="1" applyFont="1" applyFill="1" applyBorder="1" applyAlignment="1">
      <alignment vertical="center"/>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2"/>
  <sheetViews>
    <sheetView tabSelected="1" zoomScale="70" zoomScaleNormal="70" workbookViewId="0">
      <selection activeCell="D7" sqref="D7"/>
    </sheetView>
  </sheetViews>
  <sheetFormatPr defaultRowHeight="14.5" x14ac:dyDescent="0.35"/>
  <cols>
    <col min="2" max="2" width="29.81640625" customWidth="1"/>
    <col min="3" max="3" width="28.7265625" bestFit="1" customWidth="1"/>
    <col min="4" max="4" width="44.7265625" customWidth="1"/>
    <col min="5" max="5" width="44.81640625" customWidth="1"/>
  </cols>
  <sheetData>
    <row r="1" spans="2:5" ht="15" thickBot="1" x14ac:dyDescent="0.4"/>
    <row r="2" spans="2:5" ht="22.5" x14ac:dyDescent="0.35">
      <c r="B2" s="12" t="s">
        <v>40</v>
      </c>
      <c r="C2" s="13"/>
      <c r="D2" s="13"/>
      <c r="E2" s="14"/>
    </row>
    <row r="3" spans="2:5" x14ac:dyDescent="0.35">
      <c r="B3" s="15" t="s">
        <v>0</v>
      </c>
      <c r="C3" s="16"/>
      <c r="D3" s="16"/>
      <c r="E3" s="17"/>
    </row>
    <row r="4" spans="2:5" ht="15" thickBot="1" x14ac:dyDescent="0.4">
      <c r="B4" s="18" t="s">
        <v>1</v>
      </c>
      <c r="C4" s="19"/>
      <c r="D4" s="19"/>
      <c r="E4" s="20"/>
    </row>
    <row r="5" spans="2:5" ht="15" thickBot="1" x14ac:dyDescent="0.4">
      <c r="B5" s="21"/>
      <c r="C5" s="22"/>
      <c r="D5" s="22"/>
      <c r="E5" s="23"/>
    </row>
    <row r="6" spans="2:5" x14ac:dyDescent="0.35">
      <c r="B6" s="1" t="s">
        <v>2</v>
      </c>
      <c r="C6" s="2" t="s">
        <v>5</v>
      </c>
      <c r="D6" s="2" t="s">
        <v>3</v>
      </c>
      <c r="E6" s="3" t="s">
        <v>6</v>
      </c>
    </row>
    <row r="7" spans="2:5" ht="174.5" customHeight="1" x14ac:dyDescent="0.35">
      <c r="B7" s="4" t="s">
        <v>4</v>
      </c>
      <c r="C7" s="5">
        <v>60000</v>
      </c>
      <c r="D7" s="9">
        <v>0</v>
      </c>
      <c r="E7" s="26" t="str">
        <f>IF(D7="WLTP volgens PvE tot 200 km",0,
IF(D7="WLTP tussen 201 - 225 km",20000,
IF(D7="WLTP tussen 226 - 250 km",40000,
IF(D7="WLTP meer dan 250 km",60000,""))))</f>
        <v/>
      </c>
    </row>
    <row r="8" spans="2:5" ht="116" x14ac:dyDescent="0.35">
      <c r="B8" s="4" t="s">
        <v>8</v>
      </c>
      <c r="C8" s="5">
        <v>40000</v>
      </c>
      <c r="D8" s="9">
        <v>0</v>
      </c>
      <c r="E8" s="26" t="str">
        <f>IF(D8="Laadvermogen volgens PvE 2000kg ",0,IF(D8="&gt; 2000kg t/m 2200kg ",10000,IF(D8="&gt; 2200kg en 2600kg",25000,IF(D8="&gt; dan 2600kg ",40000,""))))</f>
        <v/>
      </c>
    </row>
    <row r="9" spans="2:5" ht="119.5" customHeight="1" x14ac:dyDescent="0.35">
      <c r="B9" s="4" t="s">
        <v>9</v>
      </c>
      <c r="C9" s="5">
        <v>40000</v>
      </c>
      <c r="D9" s="10">
        <v>0</v>
      </c>
      <c r="E9" s="26" t="str">
        <f>IF(D9="Tussen de 84 cm en 86 cm",10000,
IF(D9="Tussen de 82 cm en 83,99 cm",20000,
IF(D9="Tussen de 80 cm en 81,99 cm",30000,
IF(D9="&lt; dan 80 cm",40000,""))))</f>
        <v/>
      </c>
    </row>
    <row r="10" spans="2:5" ht="157.5" customHeight="1" x14ac:dyDescent="0.35">
      <c r="B10" s="4" t="s">
        <v>10</v>
      </c>
      <c r="C10" s="5">
        <v>30000</v>
      </c>
      <c r="D10" s="9">
        <v>0</v>
      </c>
      <c r="E10" s="26" t="str">
        <f>IF(D10="&lt; dan 24 maanden",0,IF(D10="Minimaal 24 maanden",10000,IF(D10="Minimaal 36 maanden",20000,IF(D10="48 maanden of meer",30000,""))))</f>
        <v/>
      </c>
    </row>
    <row r="11" spans="2:5" ht="134" customHeight="1" thickBot="1" x14ac:dyDescent="0.4">
      <c r="B11" s="6" t="s">
        <v>11</v>
      </c>
      <c r="C11" s="7">
        <v>30000</v>
      </c>
      <c r="D11" s="11">
        <v>0</v>
      </c>
      <c r="E11" s="27" t="str">
        <f>IF(D11="39 weken",0,IF(D11="≥ 34 weken - &lt; 39 weken",7500,IF(D11="≥ 30 weken - &lt; 34 weken",15000,IF(D11="≥ 26 weken - &lt; 30 weken",22500,IF(D11="&lt; dan 26 weken",30000,"")))))</f>
        <v/>
      </c>
    </row>
    <row r="12" spans="2:5" ht="21.5" thickBot="1" x14ac:dyDescent="0.55000000000000004">
      <c r="B12" s="24" t="s">
        <v>7</v>
      </c>
      <c r="C12" s="25"/>
      <c r="D12" s="25"/>
      <c r="E12" s="8">
        <f>SUM(E7:E11)</f>
        <v>0</v>
      </c>
    </row>
  </sheetData>
  <sheetProtection algorithmName="SHA-512" hashValue="eAXhzFJ2b5DeF24JIpF3cmiB5bFK5HBDdkUwk/5d2ySetDM3JS0DEWFQe4/CPpyjZjhWdhmJSmbbXEbhsMoj8Q==" saltValue="CK/pmI058TfTFo+CUnMytQ==" spinCount="100000" sheet="1" objects="1" scenarios="1" selectLockedCells="1"/>
  <mergeCells count="5">
    <mergeCell ref="B2:E2"/>
    <mergeCell ref="B3:E3"/>
    <mergeCell ref="B4:E4"/>
    <mergeCell ref="B5:E5"/>
    <mergeCell ref="B12:D12"/>
  </mergeCell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promptTitle="Antwoord" prompt="Kies een antwoord" xr:uid="{B895E95B-889C-4A9C-B4F0-C500E63BE6A3}">
          <x14:formula1>
            <xm:f>Blad1!$B$3:$B$7</xm:f>
          </x14:formula1>
          <xm:sqref>D7</xm:sqref>
        </x14:dataValidation>
        <x14:dataValidation type="list" allowBlank="1" showInputMessage="1" showErrorMessage="1" promptTitle="Antwoord" prompt="Kies antwoord" xr:uid="{13358A3A-52B8-4E1E-9483-C2C6AEA92FBD}">
          <x14:formula1>
            <xm:f>Blad1!$B$10:$B$14</xm:f>
          </x14:formula1>
          <xm:sqref>D8</xm:sqref>
        </x14:dataValidation>
        <x14:dataValidation type="list" allowBlank="1" showInputMessage="1" showErrorMessage="1" promptTitle="Antwoord" prompt="Kies antwoord" xr:uid="{1B41875A-0032-46CC-B3DD-B6D6A801B2F0}">
          <x14:formula1>
            <xm:f>Blad1!$B$17:$B$21</xm:f>
          </x14:formula1>
          <xm:sqref>D9</xm:sqref>
        </x14:dataValidation>
        <x14:dataValidation type="list" allowBlank="1" showInputMessage="1" showErrorMessage="1" promptTitle="Antwoord" prompt="Geef antwoord" xr:uid="{F79BF3A2-566F-476C-9431-BE3700F2AEF8}">
          <x14:formula1>
            <xm:f>Blad1!$B$24:$B$28</xm:f>
          </x14:formula1>
          <xm:sqref>D10</xm:sqref>
        </x14:dataValidation>
        <x14:dataValidation type="list" allowBlank="1" showInputMessage="1" showErrorMessage="1" promptTitle="Antwoord" prompt="Geef antwoord" xr:uid="{0629199B-B9FF-4AE1-8CE1-CBDF296E72D9}">
          <x14:formula1>
            <xm:f>Blad1!$B$31:$B$36</xm:f>
          </x14:formula1>
          <xm:sqre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8D8D-C299-4D61-8FC6-23994C496EAA}">
  <dimension ref="B1:E11"/>
  <sheetViews>
    <sheetView zoomScale="70" zoomScaleNormal="70" workbookViewId="0">
      <selection activeCell="D7" sqref="D7"/>
    </sheetView>
  </sheetViews>
  <sheetFormatPr defaultRowHeight="14.5" x14ac:dyDescent="0.35"/>
  <cols>
    <col min="2" max="2" width="29.81640625" customWidth="1"/>
    <col min="3" max="3" width="28.7265625" bestFit="1" customWidth="1"/>
    <col min="4" max="4" width="44.7265625" customWidth="1"/>
    <col min="5" max="5" width="44.81640625" customWidth="1"/>
  </cols>
  <sheetData>
    <row r="1" spans="2:5" ht="15" thickBot="1" x14ac:dyDescent="0.4"/>
    <row r="2" spans="2:5" ht="22.5" x14ac:dyDescent="0.35">
      <c r="B2" s="12" t="s">
        <v>40</v>
      </c>
      <c r="C2" s="13"/>
      <c r="D2" s="13"/>
      <c r="E2" s="14"/>
    </row>
    <row r="3" spans="2:5" x14ac:dyDescent="0.35">
      <c r="B3" s="15" t="s">
        <v>0</v>
      </c>
      <c r="C3" s="16"/>
      <c r="D3" s="16"/>
      <c r="E3" s="17"/>
    </row>
    <row r="4" spans="2:5" ht="15" thickBot="1" x14ac:dyDescent="0.4">
      <c r="B4" s="18" t="s">
        <v>1</v>
      </c>
      <c r="C4" s="19"/>
      <c r="D4" s="19"/>
      <c r="E4" s="20"/>
    </row>
    <row r="5" spans="2:5" ht="15" thickBot="1" x14ac:dyDescent="0.4">
      <c r="B5" s="21"/>
      <c r="C5" s="22"/>
      <c r="D5" s="22"/>
      <c r="E5" s="23"/>
    </row>
    <row r="6" spans="2:5" x14ac:dyDescent="0.35">
      <c r="B6" s="1" t="s">
        <v>2</v>
      </c>
      <c r="C6" s="2" t="s">
        <v>5</v>
      </c>
      <c r="D6" s="2" t="s">
        <v>3</v>
      </c>
      <c r="E6" s="3" t="s">
        <v>6</v>
      </c>
    </row>
    <row r="7" spans="2:5" ht="116" x14ac:dyDescent="0.35">
      <c r="B7" s="4" t="s">
        <v>8</v>
      </c>
      <c r="C7" s="5">
        <v>40000</v>
      </c>
      <c r="D7" s="9">
        <v>0</v>
      </c>
      <c r="E7" s="26" t="str">
        <f>IF(D7="Laadvermogen volgens PvE 2000kg ",0,IF(D7="&gt; 2000kg t/m 2200kg ",10000,IF(D7="&gt; 2200kg en 2600kg",25000,IF(D7="&gt; dan 2600kg ",40000,""))))</f>
        <v/>
      </c>
    </row>
    <row r="8" spans="2:5" ht="119.5" customHeight="1" x14ac:dyDescent="0.35">
      <c r="B8" s="4" t="s">
        <v>9</v>
      </c>
      <c r="C8" s="5">
        <v>40000</v>
      </c>
      <c r="D8" s="10">
        <v>0</v>
      </c>
      <c r="E8" s="26" t="str">
        <f>IF(D8="Tussen de 84 cm en 86 cm",10000,
IF(D8="Tussen de 82 cm en 83,99 cm",20000,
IF(D8="Tussen de 80 cm en 81,99 cm",30000,
IF(D8="&lt; dan 80 cm",40000,""))))</f>
        <v/>
      </c>
    </row>
    <row r="9" spans="2:5" ht="157.5" customHeight="1" x14ac:dyDescent="0.35">
      <c r="B9" s="4" t="s">
        <v>10</v>
      </c>
      <c r="C9" s="5">
        <v>30000</v>
      </c>
      <c r="D9" s="9">
        <v>0</v>
      </c>
      <c r="E9" s="26" t="str">
        <f>IF(D9="&lt; dan 24 maanden",0,IF(D9="Minimaal 24 maanden",10000,IF(D9="Minimaal 36 maanden",20000,IF(D9="48 maanden of meer",30000,""))))</f>
        <v/>
      </c>
    </row>
    <row r="10" spans="2:5" ht="134" customHeight="1" thickBot="1" x14ac:dyDescent="0.4">
      <c r="B10" s="6" t="s">
        <v>11</v>
      </c>
      <c r="C10" s="7">
        <v>30000</v>
      </c>
      <c r="D10" s="11">
        <v>0</v>
      </c>
      <c r="E10" s="27" t="str">
        <f>IF(D10="39 weken",0,IF(D10="≥ 34 weken - &lt; 39 weken",7500,IF(D10="≥ 30 weken - &lt; 34 weken",15000,IF(D10="≥ 26 weken - &lt; 30 weken",22500,IF(D10="&lt; dan 26 weken",30000,"")))))</f>
        <v/>
      </c>
    </row>
    <row r="11" spans="2:5" ht="21.5" thickBot="1" x14ac:dyDescent="0.55000000000000004">
      <c r="B11" s="24" t="s">
        <v>39</v>
      </c>
      <c r="C11" s="25"/>
      <c r="D11" s="25"/>
      <c r="E11" s="8">
        <f>SUM(E7:E10)</f>
        <v>0</v>
      </c>
    </row>
  </sheetData>
  <sheetProtection algorithmName="SHA-512" hashValue="c2TDdcmmhpeChqgORTCWFeoZRd3ax4tXXublNRBTfmCvojfFxYaKgOsNxa1aTwzwaqhM0x1uTZgRRX1NSf9zsA==" saltValue="/huHwBxing3MfYLiA/ZXjw==" spinCount="100000" sheet="1" objects="1" scenarios="1" selectLockedCells="1"/>
  <mergeCells count="5">
    <mergeCell ref="B2:E2"/>
    <mergeCell ref="B3:E3"/>
    <mergeCell ref="B4:E4"/>
    <mergeCell ref="B5:E5"/>
    <mergeCell ref="B11:D11"/>
  </mergeCell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promptTitle="Antwoord" prompt="Geef antwoord" xr:uid="{2FA82D37-8CFF-44F1-86D0-DDD89485FC1A}">
          <x14:formula1>
            <xm:f>Blad1!$B$31:$B$36</xm:f>
          </x14:formula1>
          <xm:sqref>D10</xm:sqref>
        </x14:dataValidation>
        <x14:dataValidation type="list" allowBlank="1" showInputMessage="1" showErrorMessage="1" promptTitle="Antwoord" prompt="Geef antwoord" xr:uid="{9D759C40-1135-4BDF-B741-F79CD47B239E}">
          <x14:formula1>
            <xm:f>Blad1!$B$24:$B$28</xm:f>
          </x14:formula1>
          <xm:sqref>D9</xm:sqref>
        </x14:dataValidation>
        <x14:dataValidation type="list" allowBlank="1" showInputMessage="1" showErrorMessage="1" promptTitle="Antwoord" prompt="Kies antwoord" xr:uid="{27A84001-0386-4EA2-8937-A2471FCDE4EB}">
          <x14:formula1>
            <xm:f>Blad1!$B$17:$B$21</xm:f>
          </x14:formula1>
          <xm:sqref>D8</xm:sqref>
        </x14:dataValidation>
        <x14:dataValidation type="list" allowBlank="1" showInputMessage="1" showErrorMessage="1" promptTitle="Antwoord" prompt="Kies antwoord" xr:uid="{E228DD21-710C-4A5C-8B08-047D92DE3C63}">
          <x14:formula1>
            <xm:f>Blad1!$B$10:$B$14</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40022-A14C-4444-9E9E-0BF05E1E72A0}">
  <dimension ref="B2:C36"/>
  <sheetViews>
    <sheetView topLeftCell="A7" workbookViewId="0">
      <selection activeCell="B14" sqref="B14"/>
    </sheetView>
  </sheetViews>
  <sheetFormatPr defaultRowHeight="14.5" x14ac:dyDescent="0.35"/>
  <cols>
    <col min="2" max="2" width="30.1796875" customWidth="1"/>
    <col min="3" max="3" width="18.453125" customWidth="1"/>
  </cols>
  <sheetData>
    <row r="2" spans="2:3" x14ac:dyDescent="0.35">
      <c r="B2" t="s">
        <v>16</v>
      </c>
      <c r="C2" t="s">
        <v>17</v>
      </c>
    </row>
    <row r="3" spans="2:3" x14ac:dyDescent="0.35">
      <c r="B3">
        <v>0</v>
      </c>
      <c r="C3">
        <v>0</v>
      </c>
    </row>
    <row r="4" spans="2:3" x14ac:dyDescent="0.35">
      <c r="B4" t="s">
        <v>15</v>
      </c>
      <c r="C4">
        <v>0</v>
      </c>
    </row>
    <row r="5" spans="2:3" x14ac:dyDescent="0.35">
      <c r="B5" t="s">
        <v>14</v>
      </c>
      <c r="C5">
        <v>20000</v>
      </c>
    </row>
    <row r="6" spans="2:3" x14ac:dyDescent="0.35">
      <c r="B6" t="s">
        <v>13</v>
      </c>
      <c r="C6">
        <v>40000</v>
      </c>
    </row>
    <row r="7" spans="2:3" x14ac:dyDescent="0.35">
      <c r="B7" t="s">
        <v>12</v>
      </c>
      <c r="C7">
        <v>60000</v>
      </c>
    </row>
    <row r="9" spans="2:3" x14ac:dyDescent="0.35">
      <c r="B9" t="s">
        <v>18</v>
      </c>
      <c r="C9" t="s">
        <v>19</v>
      </c>
    </row>
    <row r="10" spans="2:3" x14ac:dyDescent="0.35">
      <c r="B10">
        <v>0</v>
      </c>
      <c r="C10">
        <v>0</v>
      </c>
    </row>
    <row r="11" spans="2:3" x14ac:dyDescent="0.35">
      <c r="B11" t="s">
        <v>41</v>
      </c>
      <c r="C11">
        <v>0</v>
      </c>
    </row>
    <row r="12" spans="2:3" x14ac:dyDescent="0.35">
      <c r="B12" t="s">
        <v>42</v>
      </c>
      <c r="C12">
        <v>10000</v>
      </c>
    </row>
    <row r="13" spans="2:3" x14ac:dyDescent="0.35">
      <c r="B13" t="s">
        <v>43</v>
      </c>
      <c r="C13">
        <v>25000</v>
      </c>
    </row>
    <row r="14" spans="2:3" x14ac:dyDescent="0.35">
      <c r="B14" t="s">
        <v>44</v>
      </c>
      <c r="C14">
        <v>40000</v>
      </c>
    </row>
    <row r="16" spans="2:3" x14ac:dyDescent="0.35">
      <c r="B16" t="s">
        <v>20</v>
      </c>
      <c r="C16" t="s">
        <v>21</v>
      </c>
    </row>
    <row r="17" spans="2:3" x14ac:dyDescent="0.35">
      <c r="B17">
        <v>0</v>
      </c>
      <c r="C17">
        <v>0</v>
      </c>
    </row>
    <row r="18" spans="2:3" x14ac:dyDescent="0.35">
      <c r="B18" t="s">
        <v>22</v>
      </c>
      <c r="C18">
        <v>10000</v>
      </c>
    </row>
    <row r="19" spans="2:3" x14ac:dyDescent="0.35">
      <c r="B19" t="s">
        <v>23</v>
      </c>
      <c r="C19">
        <v>20000</v>
      </c>
    </row>
    <row r="20" spans="2:3" x14ac:dyDescent="0.35">
      <c r="B20" t="s">
        <v>24</v>
      </c>
      <c r="C20">
        <v>30000</v>
      </c>
    </row>
    <row r="21" spans="2:3" x14ac:dyDescent="0.35">
      <c r="B21" t="s">
        <v>25</v>
      </c>
      <c r="C21">
        <v>40000</v>
      </c>
    </row>
    <row r="23" spans="2:3" x14ac:dyDescent="0.35">
      <c r="B23" t="s">
        <v>26</v>
      </c>
      <c r="C23" t="s">
        <v>27</v>
      </c>
    </row>
    <row r="24" spans="2:3" x14ac:dyDescent="0.35">
      <c r="B24">
        <v>0</v>
      </c>
      <c r="C24">
        <v>0</v>
      </c>
    </row>
    <row r="25" spans="2:3" x14ac:dyDescent="0.35">
      <c r="B25" t="s">
        <v>28</v>
      </c>
      <c r="C25">
        <v>0</v>
      </c>
    </row>
    <row r="26" spans="2:3" x14ac:dyDescent="0.35">
      <c r="B26" t="s">
        <v>29</v>
      </c>
      <c r="C26">
        <v>10000</v>
      </c>
    </row>
    <row r="27" spans="2:3" x14ac:dyDescent="0.35">
      <c r="B27" t="s">
        <v>30</v>
      </c>
      <c r="C27">
        <v>20000</v>
      </c>
    </row>
    <row r="28" spans="2:3" x14ac:dyDescent="0.35">
      <c r="B28" t="s">
        <v>31</v>
      </c>
      <c r="C28">
        <v>30000</v>
      </c>
    </row>
    <row r="30" spans="2:3" x14ac:dyDescent="0.35">
      <c r="B30" t="s">
        <v>32</v>
      </c>
      <c r="C30" t="s">
        <v>33</v>
      </c>
    </row>
    <row r="31" spans="2:3" x14ac:dyDescent="0.35">
      <c r="B31">
        <v>0</v>
      </c>
      <c r="C31">
        <v>0</v>
      </c>
    </row>
    <row r="32" spans="2:3" x14ac:dyDescent="0.35">
      <c r="B32" t="s">
        <v>34</v>
      </c>
      <c r="C32">
        <v>0</v>
      </c>
    </row>
    <row r="33" spans="2:3" x14ac:dyDescent="0.35">
      <c r="B33" t="s">
        <v>35</v>
      </c>
      <c r="C33">
        <v>7500</v>
      </c>
    </row>
    <row r="34" spans="2:3" x14ac:dyDescent="0.35">
      <c r="B34" t="s">
        <v>36</v>
      </c>
      <c r="C34">
        <v>15000</v>
      </c>
    </row>
    <row r="35" spans="2:3" x14ac:dyDescent="0.35">
      <c r="B35" t="s">
        <v>37</v>
      </c>
      <c r="C35">
        <v>22500</v>
      </c>
    </row>
    <row r="36" spans="2:3" x14ac:dyDescent="0.35">
      <c r="B36" t="s">
        <v>38</v>
      </c>
      <c r="C36">
        <v>30000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3d45e1a-2a5b-4a8e-b30b-38449af2bb3f">
      <Terms xmlns="http://schemas.microsoft.com/office/infopath/2007/PartnerControls"/>
    </lcf76f155ced4ddcb4097134ff3c332f>
    <Zoeken xmlns="53d45e1a-2a5b-4a8e-b30b-38449af2bb3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066DF52FEAB74CA60803D100FCA0AE" ma:contentTypeVersion="12" ma:contentTypeDescription="Een nieuw document maken." ma:contentTypeScope="" ma:versionID="d50bd08559a0355c69540f77f411b2b6">
  <xsd:schema xmlns:xsd="http://www.w3.org/2001/XMLSchema" xmlns:xs="http://www.w3.org/2001/XMLSchema" xmlns:p="http://schemas.microsoft.com/office/2006/metadata/properties" xmlns:ns2="53d45e1a-2a5b-4a8e-b30b-38449af2bb3f" targetNamespace="http://schemas.microsoft.com/office/2006/metadata/properties" ma:root="true" ma:fieldsID="c799c932f05a02dddf9225d06880322a" ns2:_="">
    <xsd:import namespace="53d45e1a-2a5b-4a8e-b30b-38449af2bb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Zoeken" minOccurs="0"/>
                <xsd:element ref="ns2:MediaServiceDateTaken" minOccurs="0"/>
                <xsd:element ref="ns2:lcf76f155ced4ddcb4097134ff3c332f"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d45e1a-2a5b-4a8e-b30b-38449af2bb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Zoeken" ma:index="11" nillable="true" ma:displayName="Zoeken" ma:format="Dropdown" ma:list="53d45e1a-2a5b-4a8e-b30b-38449af2bb3f" ma:internalName="Zoeken" ma:showField="Title">
      <xsd:simpleType>
        <xsd:restriction base="dms:Lookup"/>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ad8aa6f-669f-41eb-b8ac-153aae3adb48"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descrip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16FF92-BAD3-49ED-ABCE-125D0A189FF7}">
  <ds:schemaRefs>
    <ds:schemaRef ds:uri="http://purl.org/dc/terms/"/>
    <ds:schemaRef ds:uri="http://purl.org/dc/dcmitype/"/>
    <ds:schemaRef ds:uri="http://purl.org/dc/elements/1.1/"/>
    <ds:schemaRef ds:uri="http://schemas.microsoft.com/office/2006/metadata/properties"/>
    <ds:schemaRef ds:uri="53d45e1a-2a5b-4a8e-b30b-38449af2bb3f"/>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EFC4D19-6CEC-468F-B746-28092C0C95B6}">
  <ds:schemaRefs>
    <ds:schemaRef ds:uri="http://schemas.microsoft.com/sharepoint/v3/contenttype/forms"/>
  </ds:schemaRefs>
</ds:datastoreItem>
</file>

<file path=customXml/itemProps3.xml><?xml version="1.0" encoding="utf-8"?>
<ds:datastoreItem xmlns:ds="http://schemas.openxmlformats.org/officeDocument/2006/customXml" ds:itemID="{C1AB6B29-FF27-4B62-A12F-EFF4083B8E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d45e1a-2a5b-4a8e-b30b-38449af2bb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Perceel 1</vt:lpstr>
      <vt:lpstr>Perceel 2</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Overink - van de Beek, I (Ilona)</cp:lastModifiedBy>
  <cp:revision/>
  <dcterms:created xsi:type="dcterms:W3CDTF">2026-09-08T12:32:58Z</dcterms:created>
  <dcterms:modified xsi:type="dcterms:W3CDTF">2026-09-30T12:43:15Z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0x01010002066DF52FEAB74CA60803D100FCA0AE</vt:lpwstr>
  </property>
  <property fmtid="{D5CDD505-2E9C-101B-9397-08002B2CF9AE}" pid="3" name="MediaServiceImageTags">
    <vt:lpwstr/>
  </property>
</Properties>
</file>