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uo.local\HomeDrives\in546hee\Documents\Eigen inkooptrajecten\AWTI E-mailalerts\3. Documenten t.b.v. offerteaanvraag\"/>
    </mc:Choice>
  </mc:AlternateContent>
  <xr:revisionPtr revIDLastSave="0" documentId="14_{254F9725-5751-4C90-956F-9A2F8FD3B9FD}" xr6:coauthVersionLast="47" xr6:coauthVersionMax="47" xr10:uidLastSave="{00000000-0000-0000-0000-000000000000}"/>
  <bookViews>
    <workbookView xWindow="-38520" yWindow="-5340" windowWidth="38640" windowHeight="21120" xr2:uid="{00000000-000D-0000-FFFF-FFFF00000000}"/>
  </bookViews>
  <sheets>
    <sheet name="Prijzenblad"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3" l="1"/>
  <c r="B33" i="3"/>
  <c r="B41" i="3" s="1"/>
  <c r="B23" i="3"/>
  <c r="B24" i="3"/>
  <c r="B16" i="3"/>
  <c r="D9" i="3"/>
  <c r="B26" i="3" l="1"/>
</calcChain>
</file>

<file path=xl/sharedStrings.xml><?xml version="1.0" encoding="utf-8"?>
<sst xmlns="http://schemas.openxmlformats.org/spreadsheetml/2006/main" count="83" uniqueCount="54">
  <si>
    <t>Weging Situatie B</t>
  </si>
  <si>
    <t>Weging Situatie A</t>
  </si>
  <si>
    <t>1. UITGANGSPUNTEN &amp; RANDVOORWAARDEN</t>
  </si>
  <si>
    <t>Verwacht aantal edities per kalenderjaar</t>
  </si>
  <si>
    <t>edities</t>
  </si>
  <si>
    <t>Vaste raming per raad</t>
  </si>
  <si>
    <t>Looptijd overeenkomst</t>
  </si>
  <si>
    <t>jaar</t>
  </si>
  <si>
    <t>Maximaal inclusief verlengingen</t>
  </si>
  <si>
    <t>Totaal geraamd volume per raad</t>
  </si>
  <si>
    <t>Financieel plafond per raad</t>
  </si>
  <si>
    <t>euro excl. btw</t>
  </si>
  <si>
    <t>Strikt uitgavenplafond</t>
  </si>
  <si>
    <t>2. SITUATIE A: GECOMBINEERDE UITVOERING</t>
  </si>
  <si>
    <t>Geoffreerd Tarief per editie (Situatie A)</t>
  </si>
  <si>
    <t>Totale indicatieve waarde Situatie A (1 raad)</t>
  </si>
  <si>
    <t>Ter controle budgetplafond (€ 120.000,-)</t>
  </si>
  <si>
    <t>Validatie Tarief A</t>
  </si>
  <si>
    <t>status</t>
  </si>
  <si>
    <t>3. SITUATIE B: HERZIENINGSCLAUSULE</t>
  </si>
  <si>
    <t>Toegestane minimumwaarde Tarief B</t>
  </si>
  <si>
    <t>Minimaal gelijk aan Tarief A</t>
  </si>
  <si>
    <t>Toegestane maximumwaarde Tarief B</t>
  </si>
  <si>
    <t>Geoffreerd Tarief per editie (Situatie B)</t>
  </si>
  <si>
    <t>In te vullen door inschrijver</t>
  </si>
  <si>
    <t>Validatie Tarief B</t>
  </si>
  <si>
    <t>percentage</t>
  </si>
  <si>
    <t>Vaste weging</t>
  </si>
  <si>
    <t>Basis voor absolute scoreformule</t>
  </si>
  <si>
    <t>5. SCOREBEREKENING (UITSLUITEND TER INFORMATIE)</t>
  </si>
  <si>
    <t>Vaste parameter</t>
  </si>
  <si>
    <t>Beschikbare punten voor prijs</t>
  </si>
  <si>
    <t>punten</t>
  </si>
  <si>
    <t>Berekende score Prijs</t>
  </si>
  <si>
    <t>Automatische score</t>
  </si>
  <si>
    <t>Eenheid</t>
  </si>
  <si>
    <t>Korte toelichting</t>
  </si>
  <si>
    <t>Onderwerp</t>
  </si>
  <si>
    <t>Aantal</t>
  </si>
  <si>
    <t>Plafond: Maximaal € 1000,00</t>
  </si>
  <si>
    <t>Max. 125% van tarief A en absolute max. van € 1.250,00</t>
  </si>
  <si>
    <t>Het Gewogen inschrijftarief wordt berekend als: (0,9 * Tarief A) + (0,1 * Tarief B). Dit tarief vormt de input voor de absolute prijsbeoordeling.</t>
  </si>
  <si>
    <t>Formule: (10% * 1250) + (90% * 1000)</t>
  </si>
  <si>
    <t>Maximum gewogen inschrijftarief</t>
  </si>
  <si>
    <t>Minimum gewogen inschrijftarief</t>
  </si>
  <si>
    <t xml:space="preserve">Voor de uitvoering van de opdracht geldt gedurende de samenwerking primair het geoffreerde Tarief A. Uitsluitend na toepassing van de herzieningsclausule, zoals staat beschreven in paragraaf 2.6.1 van het beschrijvend document, geldt vanaf dat moment het geoffreerde Tarief B. </t>
  </si>
  <si>
    <t>Uw Gewogen Inschrijvingstarief</t>
  </si>
  <si>
    <t>4. PRIJSBEOORDELING (GEWOGEN INSCHRIJVINGSTARIEF)</t>
  </si>
  <si>
    <t>Kenmerk: (BD)AWTI-SASAAN-FH-IUCN26090244</t>
  </si>
  <si>
    <t>PRIJZENBLAD SAS-AANBESTEDING 'NIEUWSBRIEVEN'</t>
  </si>
  <si>
    <t>Geef hier het vaste tarief per editie op wanneer de werkzaamheden gelijktijdig voor AWTI en VARIO worden uitgevoerd. Dit tarief bedraagt maximaal € 1000,00. Een hogere opgave leidt tot uitsluiting.</t>
  </si>
  <si>
    <t>Geef hier het vaste tarief per editie op voor het geval één van beide overeenkomsten tussentijds eindigt en de opdracht voor één raad zelfstandig wordt voortgezet. 
Voorwaarden: Minimaal gelijk aan Tarief A, maximaal 125% van Tarief A en nooit hoger dan € 1.250,00.</t>
  </si>
  <si>
    <t>Aanbestedende dienst: AWTI en mede ten behoeve van VARIO</t>
  </si>
  <si>
    <r>
      <rPr>
        <b/>
        <sz val="11"/>
        <color theme="1"/>
        <rFont val="Calibri"/>
        <family val="2"/>
        <scheme val="minor"/>
      </rPr>
      <t>Toelichting:</t>
    </r>
    <r>
      <rPr>
        <sz val="11"/>
        <color theme="1"/>
        <rFont val="Calibri"/>
        <family val="2"/>
        <scheme val="minor"/>
      </rPr>
      <t xml:space="preserve">
Vul uitsluitend de oranje gemarkeerde invoercellen in (cel B15 voor Tarief A en cel B25 Tarief B). Alle overige cellen zijn beveiligd en bevatten vaste formules.
Alle bedragen dienen te worden vermeld in euro's (€), exclusief btw en op maximaal twee decimalen achter de komma.
De tarieven zijn vaste, all-in totaaltarieven per editie.
Het berekende gewogen tarief dient uitsluitend ter bepaling van de gunningsscore. Voor de uitvoering geldt primair Tarief A (en Tarief B uitsluitend na toepassing van de herzieningsclausule conform paragraaf 2.6.1. uit het Beschrijvend Document). Het maximale budgetplafond van € 120.000,- per raad blijft ten allen tijde ongewijzigd.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</si>
</sst>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44" formatCode="_ &quot;€&quot;\ * #,##0.00_ ;_ &quot;€&quot;\ * \-#,##0.00_ ;_ &quot;€&quot;\ * &quot;-&quot;??_ ;_ @_ "/>
    <numFmt numFmtId="164" formatCode="_ [$€-413]\ * #,##0.00_ ;_ [$€-413]\ * \-#,##0.00_ ;_ [$€-413]\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0"/>
      <color rgb="FF3F3F76"/>
      <name val="Verdana"/>
      <family val="2"/>
    </font>
    <font>
      <u/>
      <sz val="11"/>
      <color theme="1"/>
      <name val="Calibri"/>
      <family val="2"/>
      <scheme val="minor"/>
    </font>
    <font>
      <b/>
      <sz val="11"/>
      <color theme="0"/>
      <name val="Calibri"/>
      <family val="2"/>
      <scheme val="minor"/>
    </font>
    <font>
      <sz val="11"/>
      <color theme="0"/>
      <name val="Calibri"/>
      <family val="2"/>
      <scheme val="minor"/>
    </font>
    <font>
      <i/>
      <sz val="11"/>
      <name val="Calibri"/>
      <family val="2"/>
      <scheme val="minor"/>
    </font>
    <font>
      <b/>
      <sz val="16"/>
      <color theme="0"/>
      <name val="Calibri"/>
      <family val="2"/>
      <scheme val="minor"/>
    </font>
  </fonts>
  <fills count="7">
    <fill>
      <patternFill patternType="none"/>
    </fill>
    <fill>
      <patternFill patternType="gray125"/>
    </fill>
    <fill>
      <patternFill patternType="solid">
        <fgColor rgb="FFFFCC99"/>
      </patternFill>
    </fill>
    <fill>
      <patternFill patternType="solid">
        <fgColor rgb="FF00206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8" tint="-0.499984740745262"/>
        <bgColor indexed="64"/>
      </patternFill>
    </fill>
  </fills>
  <borders count="11">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7F7F7F"/>
      </left>
      <right style="thin">
        <color rgb="FF7F7F7F"/>
      </right>
      <top/>
      <bottom style="thin">
        <color rgb="FF7F7F7F"/>
      </bottom>
      <diagonal/>
    </border>
  </borders>
  <cellStyleXfs count="3">
    <xf numFmtId="0" fontId="0" fillId="0" borderId="0"/>
    <xf numFmtId="44" fontId="1" fillId="0" borderId="0" applyFont="0" applyFill="0" applyBorder="0" applyAlignment="0" applyProtection="0"/>
    <xf numFmtId="0" fontId="3" fillId="2" borderId="1" applyNumberFormat="0" applyAlignment="0" applyProtection="0"/>
  </cellStyleXfs>
  <cellXfs count="37">
    <xf numFmtId="0" fontId="0" fillId="0" borderId="0" xfId="0"/>
    <xf numFmtId="9" fontId="0" fillId="0" borderId="0" xfId="0" applyNumberFormat="1"/>
    <xf numFmtId="44" fontId="0" fillId="0" borderId="0" xfId="0" applyNumberFormat="1"/>
    <xf numFmtId="0" fontId="4" fillId="0" borderId="0" xfId="0" applyFont="1"/>
    <xf numFmtId="0" fontId="6" fillId="3" borderId="0" xfId="0" applyFont="1" applyFill="1"/>
    <xf numFmtId="8" fontId="0" fillId="0" borderId="0" xfId="0" applyNumberFormat="1"/>
    <xf numFmtId="44" fontId="0" fillId="0" borderId="0" xfId="1" applyFont="1" applyBorder="1"/>
    <xf numFmtId="44" fontId="4" fillId="0" borderId="0" xfId="1" applyFont="1" applyBorder="1" applyAlignment="1"/>
    <xf numFmtId="0" fontId="0" fillId="0" borderId="2" xfId="0" applyBorder="1"/>
    <xf numFmtId="2" fontId="0" fillId="0" borderId="2" xfId="0" applyNumberFormat="1" applyBorder="1"/>
    <xf numFmtId="0" fontId="0" fillId="0" borderId="6" xfId="0" applyBorder="1"/>
    <xf numFmtId="0" fontId="0" fillId="0" borderId="7" xfId="0" applyBorder="1"/>
    <xf numFmtId="0" fontId="5" fillId="3" borderId="6" xfId="0" applyFont="1" applyFill="1" applyBorder="1"/>
    <xf numFmtId="0" fontId="6" fillId="3" borderId="7" xfId="0" applyFont="1" applyFill="1" applyBorder="1"/>
    <xf numFmtId="0" fontId="0" fillId="0" borderId="7" xfId="0" applyBorder="1" applyAlignment="1">
      <alignment horizontal="left"/>
    </xf>
    <xf numFmtId="0" fontId="4" fillId="0" borderId="6" xfId="0" applyFont="1" applyBorder="1"/>
    <xf numFmtId="0" fontId="4" fillId="0" borderId="7" xfId="0" applyFont="1" applyBorder="1"/>
    <xf numFmtId="0" fontId="0" fillId="0" borderId="8" xfId="0" applyBorder="1"/>
    <xf numFmtId="0" fontId="0" fillId="0" borderId="9" xfId="0" applyBorder="1"/>
    <xf numFmtId="0" fontId="7" fillId="5" borderId="6" xfId="0" applyFont="1" applyFill="1" applyBorder="1"/>
    <xf numFmtId="0" fontId="7" fillId="5" borderId="0" xfId="0" applyFont="1" applyFill="1"/>
    <xf numFmtId="0" fontId="7" fillId="5" borderId="7" xfId="0" applyFont="1" applyFill="1" applyBorder="1"/>
    <xf numFmtId="0" fontId="8" fillId="6" borderId="3" xfId="0" applyFont="1" applyFill="1" applyBorder="1"/>
    <xf numFmtId="0" fontId="6" fillId="6" borderId="4" xfId="0" applyFont="1" applyFill="1" applyBorder="1"/>
    <xf numFmtId="0" fontId="6" fillId="6" borderId="5" xfId="0" applyFont="1" applyFill="1" applyBorder="1"/>
    <xf numFmtId="0" fontId="0" fillId="5" borderId="6" xfId="0" applyFill="1" applyBorder="1"/>
    <xf numFmtId="0" fontId="0" fillId="5" borderId="0" xfId="0" applyFill="1"/>
    <xf numFmtId="0" fontId="0" fillId="5" borderId="7" xfId="0" applyFill="1" applyBorder="1"/>
    <xf numFmtId="0" fontId="0" fillId="4" borderId="6" xfId="0" quotePrefix="1" applyFill="1" applyBorder="1" applyAlignment="1">
      <alignment horizontal="left" vertical="top" wrapText="1"/>
    </xf>
    <xf numFmtId="0" fontId="0" fillId="4" borderId="0" xfId="0" applyFill="1" applyAlignment="1">
      <alignment horizontal="left" vertical="top" wrapText="1"/>
    </xf>
    <xf numFmtId="0" fontId="0" fillId="4" borderId="7" xfId="0" applyFill="1" applyBorder="1" applyAlignment="1">
      <alignment horizontal="left" vertical="top" wrapText="1"/>
    </xf>
    <xf numFmtId="0" fontId="0" fillId="4" borderId="8" xfId="0" applyFill="1" applyBorder="1" applyAlignment="1">
      <alignment horizontal="left" vertical="top" wrapText="1"/>
    </xf>
    <xf numFmtId="0" fontId="0" fillId="4" borderId="2" xfId="0" applyFill="1" applyBorder="1" applyAlignment="1">
      <alignment horizontal="left" vertical="top" wrapText="1"/>
    </xf>
    <xf numFmtId="0" fontId="0" fillId="4" borderId="9" xfId="0" applyFill="1" applyBorder="1" applyAlignment="1">
      <alignment horizontal="left" vertical="top" wrapText="1"/>
    </xf>
    <xf numFmtId="0" fontId="0" fillId="4" borderId="6" xfId="0" applyFill="1" applyBorder="1" applyAlignment="1">
      <alignment horizontal="left" vertical="top" wrapText="1"/>
    </xf>
    <xf numFmtId="44" fontId="3" fillId="2" borderId="10" xfId="1" applyFont="1" applyFill="1" applyBorder="1" applyProtection="1">
      <protection locked="0"/>
    </xf>
    <xf numFmtId="164" fontId="3" fillId="2" borderId="1" xfId="2" applyNumberFormat="1" applyProtection="1">
      <protection locked="0"/>
    </xf>
  </cellXfs>
  <cellStyles count="3">
    <cellStyle name="Invoer" xfId="2" builtinId="20"/>
    <cellStyle name="Standaard" xfId="0" builtinId="0"/>
    <cellStyle name="Valuta" xfId="1" builtinId="4"/>
  </cellStyles>
  <dxfs count="5">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DB898-27AF-440F-AA5B-ADB2703E6289}">
  <dimension ref="A1:XFD41"/>
  <sheetViews>
    <sheetView tabSelected="1" workbookViewId="0">
      <selection activeCell="B3" sqref="B3"/>
    </sheetView>
  </sheetViews>
  <sheetFormatPr defaultColWidth="0" defaultRowHeight="15" zeroHeight="1" x14ac:dyDescent="0.25"/>
  <cols>
    <col min="1" max="1" width="42.28515625" customWidth="1"/>
    <col min="2" max="2" width="28.42578125" customWidth="1"/>
    <col min="3" max="3" width="18" customWidth="1"/>
    <col min="4" max="4" width="48.5703125" customWidth="1"/>
    <col min="5" max="16383" width="9.140625" hidden="1"/>
    <col min="16384" max="16384" width="1.42578125" hidden="1" customWidth="1"/>
  </cols>
  <sheetData>
    <row r="1" spans="1:4" ht="21" x14ac:dyDescent="0.35">
      <c r="A1" s="22" t="s">
        <v>49</v>
      </c>
      <c r="B1" s="23"/>
      <c r="C1" s="23"/>
      <c r="D1" s="24"/>
    </row>
    <row r="2" spans="1:4" x14ac:dyDescent="0.25">
      <c r="A2" s="25" t="s">
        <v>52</v>
      </c>
      <c r="B2" s="26"/>
      <c r="C2" s="26"/>
      <c r="D2" s="27"/>
    </row>
    <row r="3" spans="1:4" x14ac:dyDescent="0.25">
      <c r="A3" s="25" t="s">
        <v>48</v>
      </c>
      <c r="B3" s="26"/>
      <c r="C3" s="26"/>
      <c r="D3" s="27"/>
    </row>
    <row r="4" spans="1:4" ht="126.75" customHeight="1" x14ac:dyDescent="0.25">
      <c r="A4" s="28" t="s">
        <v>53</v>
      </c>
      <c r="B4" s="29"/>
      <c r="C4" s="29"/>
      <c r="D4" s="30"/>
    </row>
    <row r="5" spans="1:4" x14ac:dyDescent="0.25">
      <c r="A5" s="12" t="s">
        <v>2</v>
      </c>
      <c r="B5" s="4"/>
      <c r="C5" s="4"/>
      <c r="D5" s="13"/>
    </row>
    <row r="6" spans="1:4" x14ac:dyDescent="0.25">
      <c r="A6" s="19" t="s">
        <v>37</v>
      </c>
      <c r="B6" s="20" t="s">
        <v>38</v>
      </c>
      <c r="C6" s="20" t="s">
        <v>35</v>
      </c>
      <c r="D6" s="21" t="s">
        <v>36</v>
      </c>
    </row>
    <row r="7" spans="1:4" x14ac:dyDescent="0.25">
      <c r="A7" s="10" t="s">
        <v>3</v>
      </c>
      <c r="B7">
        <v>30</v>
      </c>
      <c r="C7" t="s">
        <v>4</v>
      </c>
      <c r="D7" s="11" t="s">
        <v>5</v>
      </c>
    </row>
    <row r="8" spans="1:4" x14ac:dyDescent="0.25">
      <c r="A8" s="10" t="s">
        <v>6</v>
      </c>
      <c r="B8">
        <v>4</v>
      </c>
      <c r="C8" t="s">
        <v>7</v>
      </c>
      <c r="D8" s="11" t="s">
        <v>8</v>
      </c>
    </row>
    <row r="9" spans="1:4" x14ac:dyDescent="0.25">
      <c r="A9" s="10" t="s">
        <v>9</v>
      </c>
      <c r="B9">
        <v>120</v>
      </c>
      <c r="C9" t="s">
        <v>4</v>
      </c>
      <c r="D9" s="14">
        <f>B7*B8</f>
        <v>120</v>
      </c>
    </row>
    <row r="10" spans="1:4" x14ac:dyDescent="0.25">
      <c r="A10" s="10" t="s">
        <v>10</v>
      </c>
      <c r="B10" s="5">
        <v>120000</v>
      </c>
      <c r="C10" t="s">
        <v>11</v>
      </c>
      <c r="D10" s="11" t="s">
        <v>12</v>
      </c>
    </row>
    <row r="11" spans="1:4" x14ac:dyDescent="0.25">
      <c r="A11" s="12" t="s">
        <v>13</v>
      </c>
      <c r="B11" s="4"/>
      <c r="C11" s="4"/>
      <c r="D11" s="13"/>
    </row>
    <row r="12" spans="1:4" x14ac:dyDescent="0.25">
      <c r="A12" s="28" t="s">
        <v>50</v>
      </c>
      <c r="B12" s="29"/>
      <c r="C12" s="29"/>
      <c r="D12" s="30"/>
    </row>
    <row r="13" spans="1:4" x14ac:dyDescent="0.25">
      <c r="A13" s="34"/>
      <c r="B13" s="29"/>
      <c r="C13" s="29"/>
      <c r="D13" s="30"/>
    </row>
    <row r="14" spans="1:4" x14ac:dyDescent="0.25">
      <c r="A14" s="19" t="s">
        <v>37</v>
      </c>
      <c r="B14" s="20" t="s">
        <v>38</v>
      </c>
      <c r="C14" s="20" t="s">
        <v>35</v>
      </c>
      <c r="D14" s="21" t="s">
        <v>36</v>
      </c>
    </row>
    <row r="15" spans="1:4" x14ac:dyDescent="0.25">
      <c r="A15" s="10" t="s">
        <v>14</v>
      </c>
      <c r="B15" s="35">
        <v>1</v>
      </c>
      <c r="C15" t="s">
        <v>11</v>
      </c>
      <c r="D15" s="11" t="s">
        <v>39</v>
      </c>
    </row>
    <row r="16" spans="1:4" x14ac:dyDescent="0.25">
      <c r="A16" s="10" t="s">
        <v>15</v>
      </c>
      <c r="B16" s="6">
        <f>ROUND(B15*B9, 2)</f>
        <v>120</v>
      </c>
      <c r="C16" t="s">
        <v>11</v>
      </c>
      <c r="D16" s="11" t="s">
        <v>16</v>
      </c>
    </row>
    <row r="17" spans="1:4" x14ac:dyDescent="0.25">
      <c r="A17" s="10" t="s">
        <v>17</v>
      </c>
      <c r="B17" t="str">
        <f>IF(B15&gt;1000,"ONGELDIG: Boven plafond",IF(B15&lt;=0,"ONGELDIG: Nul of lager","Akkoord"))</f>
        <v>Akkoord</v>
      </c>
      <c r="C17" t="s">
        <v>18</v>
      </c>
      <c r="D17" s="11"/>
    </row>
    <row r="18" spans="1:4" x14ac:dyDescent="0.25">
      <c r="A18" s="12" t="s">
        <v>19</v>
      </c>
      <c r="B18" s="4"/>
      <c r="C18" s="4"/>
      <c r="D18" s="13"/>
    </row>
    <row r="19" spans="1:4" x14ac:dyDescent="0.25">
      <c r="A19" s="28" t="s">
        <v>51</v>
      </c>
      <c r="B19" s="29"/>
      <c r="C19" s="29"/>
      <c r="D19" s="30"/>
    </row>
    <row r="20" spans="1:4" x14ac:dyDescent="0.25">
      <c r="A20" s="34"/>
      <c r="B20" s="29"/>
      <c r="C20" s="29"/>
      <c r="D20" s="30"/>
    </row>
    <row r="21" spans="1:4" x14ac:dyDescent="0.25">
      <c r="A21" s="34"/>
      <c r="B21" s="29"/>
      <c r="C21" s="29"/>
      <c r="D21" s="30"/>
    </row>
    <row r="22" spans="1:4" ht="15.75" customHeight="1" x14ac:dyDescent="0.25">
      <c r="A22" s="19" t="s">
        <v>37</v>
      </c>
      <c r="B22" s="20" t="s">
        <v>38</v>
      </c>
      <c r="C22" s="20" t="s">
        <v>35</v>
      </c>
      <c r="D22" s="21" t="s">
        <v>36</v>
      </c>
    </row>
    <row r="23" spans="1:4" x14ac:dyDescent="0.25">
      <c r="A23" s="10" t="s">
        <v>20</v>
      </c>
      <c r="B23" s="2">
        <f>B15</f>
        <v>1</v>
      </c>
      <c r="C23" t="s">
        <v>11</v>
      </c>
      <c r="D23" s="11" t="s">
        <v>21</v>
      </c>
    </row>
    <row r="24" spans="1:4" x14ac:dyDescent="0.25">
      <c r="A24" s="10" t="s">
        <v>22</v>
      </c>
      <c r="B24" s="6">
        <f>B15*1.25</f>
        <v>1.25</v>
      </c>
      <c r="C24" t="s">
        <v>11</v>
      </c>
      <c r="D24" s="11" t="s">
        <v>40</v>
      </c>
    </row>
    <row r="25" spans="1:4" x14ac:dyDescent="0.25">
      <c r="A25" s="10" t="s">
        <v>23</v>
      </c>
      <c r="B25" s="36">
        <v>1</v>
      </c>
      <c r="C25" t="s">
        <v>11</v>
      </c>
      <c r="D25" s="11" t="s">
        <v>24</v>
      </c>
    </row>
    <row r="26" spans="1:4" x14ac:dyDescent="0.25">
      <c r="A26" s="10" t="s">
        <v>25</v>
      </c>
      <c r="B26" t="str">
        <f>IF(OR(B25&lt;B23, B25&gt;B24),"ONGELDIG: Buiten bandbreedte","Akkoord")</f>
        <v>Akkoord</v>
      </c>
      <c r="C26" t="s">
        <v>18</v>
      </c>
      <c r="D26" s="11"/>
    </row>
    <row r="27" spans="1:4" x14ac:dyDescent="0.25">
      <c r="A27" s="12" t="s">
        <v>47</v>
      </c>
      <c r="B27" s="4"/>
      <c r="C27" s="4"/>
      <c r="D27" s="13"/>
    </row>
    <row r="28" spans="1:4" x14ac:dyDescent="0.25">
      <c r="A28" s="28" t="s">
        <v>41</v>
      </c>
      <c r="B28" s="29"/>
      <c r="C28" s="29"/>
      <c r="D28" s="30"/>
    </row>
    <row r="29" spans="1:4" ht="7.5" customHeight="1" x14ac:dyDescent="0.25">
      <c r="A29" s="31"/>
      <c r="B29" s="32"/>
      <c r="C29" s="32"/>
      <c r="D29" s="33"/>
    </row>
    <row r="30" spans="1:4" x14ac:dyDescent="0.25">
      <c r="A30" s="19" t="s">
        <v>37</v>
      </c>
      <c r="B30" s="20" t="s">
        <v>38</v>
      </c>
      <c r="C30" s="20" t="s">
        <v>35</v>
      </c>
      <c r="D30" s="21" t="s">
        <v>36</v>
      </c>
    </row>
    <row r="31" spans="1:4" x14ac:dyDescent="0.25">
      <c r="A31" s="10" t="s">
        <v>1</v>
      </c>
      <c r="B31" s="1">
        <v>0.9</v>
      </c>
      <c r="C31" t="s">
        <v>26</v>
      </c>
      <c r="D31" s="11" t="s">
        <v>27</v>
      </c>
    </row>
    <row r="32" spans="1:4" x14ac:dyDescent="0.25">
      <c r="A32" s="10" t="s">
        <v>0</v>
      </c>
      <c r="B32" s="1">
        <v>0.1</v>
      </c>
      <c r="C32" t="s">
        <v>26</v>
      </c>
      <c r="D32" s="11" t="s">
        <v>27</v>
      </c>
    </row>
    <row r="33" spans="1:4" x14ac:dyDescent="0.25">
      <c r="A33" s="15" t="s">
        <v>46</v>
      </c>
      <c r="B33" s="7">
        <f>ROUND((B31*B15)+(B32*B25),2)</f>
        <v>1</v>
      </c>
      <c r="C33" s="3" t="s">
        <v>11</v>
      </c>
      <c r="D33" s="16" t="s">
        <v>28</v>
      </c>
    </row>
    <row r="34" spans="1:4" x14ac:dyDescent="0.25">
      <c r="A34" s="12" t="s">
        <v>29</v>
      </c>
      <c r="B34" s="4"/>
      <c r="C34" s="4"/>
      <c r="D34" s="13"/>
    </row>
    <row r="35" spans="1:4" x14ac:dyDescent="0.25">
      <c r="A35" s="28" t="s">
        <v>45</v>
      </c>
      <c r="B35" s="29"/>
      <c r="C35" s="29"/>
      <c r="D35" s="30"/>
    </row>
    <row r="36" spans="1:4" x14ac:dyDescent="0.25">
      <c r="A36" s="34"/>
      <c r="B36" s="29"/>
      <c r="C36" s="29"/>
      <c r="D36" s="30"/>
    </row>
    <row r="37" spans="1:4" x14ac:dyDescent="0.25">
      <c r="A37" s="19" t="s">
        <v>37</v>
      </c>
      <c r="B37" s="20" t="s">
        <v>38</v>
      </c>
      <c r="C37" s="20" t="s">
        <v>35</v>
      </c>
      <c r="D37" s="21" t="s">
        <v>36</v>
      </c>
    </row>
    <row r="38" spans="1:4" x14ac:dyDescent="0.25">
      <c r="A38" s="10" t="s">
        <v>44</v>
      </c>
      <c r="B38" s="5">
        <v>550</v>
      </c>
      <c r="C38" t="s">
        <v>11</v>
      </c>
      <c r="D38" s="11" t="s">
        <v>30</v>
      </c>
    </row>
    <row r="39" spans="1:4" x14ac:dyDescent="0.25">
      <c r="A39" s="10" t="s">
        <v>43</v>
      </c>
      <c r="B39" s="5">
        <v>1025</v>
      </c>
      <c r="C39" t="s">
        <v>11</v>
      </c>
      <c r="D39" s="11" t="s">
        <v>42</v>
      </c>
    </row>
    <row r="40" spans="1:4" x14ac:dyDescent="0.25">
      <c r="A40" s="10" t="s">
        <v>31</v>
      </c>
      <c r="B40">
        <v>200</v>
      </c>
      <c r="C40" t="s">
        <v>32</v>
      </c>
      <c r="D40" s="11"/>
    </row>
    <row r="41" spans="1:4" x14ac:dyDescent="0.25">
      <c r="A41" s="17" t="s">
        <v>33</v>
      </c>
      <c r="B41" s="9">
        <f>MIN(B40, (0-B40)/(B39-B38)*(B33-B39))</f>
        <v>200</v>
      </c>
      <c r="C41" s="8" t="s">
        <v>32</v>
      </c>
      <c r="D41" s="18" t="s">
        <v>34</v>
      </c>
    </row>
  </sheetData>
  <sheetProtection algorithmName="SHA-512" hashValue="6tXvPO9kME4q12SJiADzIkoNkvpLnuikvo5H2l6NTnLDTuh1zisi48PlHU4oikfEYYRKbuU9BY6oJF0ggxn1Ig==" saltValue="kvLOxRKLhnsiYxuTsJS4Yw==" spinCount="100000" sheet="1" objects="1" scenarios="1"/>
  <mergeCells count="5">
    <mergeCell ref="A28:D29"/>
    <mergeCell ref="A35:D36"/>
    <mergeCell ref="A4:D4"/>
    <mergeCell ref="A12:D13"/>
    <mergeCell ref="A19:D21"/>
  </mergeCells>
  <conditionalFormatting sqref="B17">
    <cfRule type="containsText" dxfId="0" priority="2" operator="containsText" text="ONGELDIG: Boven plafond">
      <formula>NOT(ISERROR(SEARCH("ONGELDIG: Boven plafond",B17)))</formula>
    </cfRule>
    <cfRule type="containsText" dxfId="1" priority="5" operator="containsText" text="Akkoord">
      <formula>NOT(ISERROR(SEARCH("Akkoord",B17)))</formula>
    </cfRule>
    <cfRule type="containsText" dxfId="2" priority="1" operator="containsText" text="ONGELDIG: Nul of lager">
      <formula>NOT(ISERROR(SEARCH("ONGELDIG: Nul of lager",B17)))</formula>
    </cfRule>
  </conditionalFormatting>
  <conditionalFormatting sqref="B26">
    <cfRule type="containsText" dxfId="4" priority="3" operator="containsText" text="ONGELDIG: Buiten bandbreedte">
      <formula>NOT(ISERROR(SEARCH("ONGELDIG: Buiten bandbreedte",B26)))</formula>
    </cfRule>
    <cfRule type="containsText" dxfId="3" priority="4" operator="containsText" text="Akkoord">
      <formula>NOT(ISERROR(SEARCH("Akkoord",B26)))</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Hees, Fabian van</dc:creator>
  <cp:lastModifiedBy>Hees, Fabian van</cp:lastModifiedBy>
  <dcterms:created xsi:type="dcterms:W3CDTF">2015-06-05T18:17:20Z</dcterms:created>
  <dcterms:modified xsi:type="dcterms:W3CDTF">2026-09-24T12:48:17Z</dcterms:modified>
</cp:coreProperties>
</file>