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I:\Intrepix\Nissewaard\PvE\"/>
    </mc:Choice>
  </mc:AlternateContent>
  <xr:revisionPtr revIDLastSave="0" documentId="13_ncr:1_{316DF846-9FED-47D2-B118-C6DEB6CCA06E}" xr6:coauthVersionLast="47" xr6:coauthVersionMax="47" xr10:uidLastSave="{00000000-0000-0000-0000-000000000000}"/>
  <bookViews>
    <workbookView xWindow="390" yWindow="390" windowWidth="26190" windowHeight="14475" xr2:uid="{00000000-000D-0000-FFFF-FFFF00000000}"/>
  </bookViews>
  <sheets>
    <sheet name="1. Inschrijfsom" sheetId="1" r:id="rId1"/>
    <sheet name="2. Eenheidsprijzen" sheetId="7" r:id="rId2"/>
    <sheet name="3. Implementatiefase" sheetId="3" r:id="rId3"/>
    <sheet name="4. Beheer- en Onderhoudsfase" sheetId="6" r:id="rId4"/>
    <sheet name="5. Nadere uitwerkingen" sheetId="8"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6" i="3" l="1"/>
  <c r="E15" i="3"/>
  <c r="D26" i="3"/>
  <c r="D25" i="3"/>
  <c r="D23" i="3"/>
  <c r="D24" i="3"/>
  <c r="D22" i="3"/>
  <c r="D20" i="3"/>
  <c r="E20" i="3" s="1"/>
  <c r="D21" i="3"/>
  <c r="D19" i="3"/>
  <c r="D12" i="3"/>
  <c r="D13" i="3"/>
  <c r="D11" i="3"/>
  <c r="B13" i="3"/>
  <c r="B12" i="3"/>
  <c r="B11" i="3"/>
  <c r="B26" i="3"/>
  <c r="B25" i="3"/>
  <c r="D70" i="7"/>
  <c r="B20" i="3"/>
  <c r="B21" i="3"/>
  <c r="B23" i="3"/>
  <c r="B24" i="3"/>
  <c r="D19" i="7"/>
  <c r="D18" i="7"/>
  <c r="B22" i="3"/>
  <c r="B19" i="3"/>
  <c r="D94" i="7"/>
  <c r="D93" i="7"/>
  <c r="E9" i="6" l="1"/>
  <c r="E14" i="6"/>
  <c r="E15" i="6"/>
  <c r="B43" i="3"/>
  <c r="D43" i="3"/>
  <c r="D28" i="7"/>
  <c r="D45" i="7"/>
  <c r="D72" i="7"/>
  <c r="D44" i="7"/>
  <c r="D88" i="7"/>
  <c r="D39" i="3"/>
  <c r="D38" i="3"/>
  <c r="E38" i="3" s="1"/>
  <c r="B39" i="3"/>
  <c r="B38" i="3"/>
  <c r="D37" i="3"/>
  <c r="E37" i="3" s="1"/>
  <c r="B37" i="3"/>
  <c r="D26" i="7"/>
  <c r="D25" i="7"/>
  <c r="D24" i="7"/>
  <c r="D33" i="3"/>
  <c r="E33" i="3" s="1"/>
  <c r="B33" i="3"/>
  <c r="D35" i="3"/>
  <c r="E35" i="3" s="1"/>
  <c r="B35" i="3"/>
  <c r="D69" i="7"/>
  <c r="D87" i="7"/>
  <c r="D15" i="7" l="1"/>
  <c r="D99" i="7"/>
  <c r="D14" i="7"/>
  <c r="D8" i="7"/>
  <c r="D41" i="3" l="1"/>
  <c r="D40" i="3"/>
  <c r="D36" i="3"/>
  <c r="E36" i="3" s="1"/>
  <c r="D34" i="3"/>
  <c r="D32" i="3"/>
  <c r="B41" i="3"/>
  <c r="D27" i="7"/>
  <c r="B40" i="3"/>
  <c r="B36" i="3"/>
  <c r="B34" i="3"/>
  <c r="B32" i="3"/>
  <c r="E44" i="3" l="1"/>
  <c r="D23" i="7"/>
  <c r="E40" i="3"/>
  <c r="E41" i="3"/>
  <c r="D98" i="7"/>
  <c r="D100" i="7"/>
  <c r="D45" i="3" l="1"/>
  <c r="E45" i="3" s="1"/>
  <c r="B45" i="3"/>
  <c r="E30" i="3"/>
  <c r="E18" i="3"/>
  <c r="E17" i="3"/>
  <c r="E24" i="3"/>
  <c r="E13" i="3"/>
  <c r="E12" i="3"/>
  <c r="E11" i="3"/>
  <c r="D41" i="7"/>
  <c r="D12" i="7"/>
  <c r="D58" i="7" l="1"/>
  <c r="E8" i="6"/>
  <c r="E34" i="3"/>
  <c r="E32" i="3"/>
  <c r="D16" i="7"/>
  <c r="C56" i="7"/>
  <c r="D56" i="7" s="1"/>
  <c r="D89" i="7"/>
  <c r="D83" i="7"/>
  <c r="D82" i="7"/>
  <c r="D81" i="7"/>
  <c r="D80" i="7"/>
  <c r="D79" i="7"/>
  <c r="D78" i="7"/>
  <c r="D74" i="7"/>
  <c r="D73" i="7"/>
  <c r="D71" i="7"/>
  <c r="D68" i="7"/>
  <c r="D67" i="7"/>
  <c r="D66" i="7"/>
  <c r="D65" i="7"/>
  <c r="D64" i="7"/>
  <c r="D63" i="7"/>
  <c r="D62" i="7"/>
  <c r="C57" i="7"/>
  <c r="D57" i="7" s="1"/>
  <c r="D52" i="7"/>
  <c r="D51" i="7"/>
  <c r="D50" i="7"/>
  <c r="D49" i="7"/>
  <c r="D43" i="7"/>
  <c r="D42" i="7"/>
  <c r="D37" i="7"/>
  <c r="D36" i="7"/>
  <c r="D32" i="7"/>
  <c r="D31" i="7"/>
  <c r="D30" i="7"/>
  <c r="D29" i="7"/>
  <c r="D22" i="7"/>
  <c r="D21" i="7"/>
  <c r="D20" i="7"/>
  <c r="D17" i="7"/>
  <c r="D13" i="7"/>
  <c r="C102" i="7" l="1"/>
  <c r="E11" i="1" s="1"/>
  <c r="E11" i="6" l="1"/>
  <c r="E13" i="6"/>
  <c r="E19" i="6"/>
  <c r="E12" i="6"/>
  <c r="E23" i="3"/>
  <c r="E7" i="6"/>
  <c r="E21" i="6"/>
  <c r="E20" i="6"/>
  <c r="E18" i="6"/>
  <c r="E16" i="6"/>
  <c r="E10" i="6"/>
  <c r="E43" i="3"/>
  <c r="E25" i="3"/>
  <c r="E14" i="3"/>
  <c r="E19" i="3"/>
  <c r="E28" i="3"/>
  <c r="E27" i="3"/>
  <c r="E26" i="3"/>
  <c r="E22" i="3"/>
  <c r="E22" i="6" l="1"/>
  <c r="E23" i="6" s="1"/>
  <c r="E8" i="3"/>
  <c r="E13" i="1" l="1"/>
  <c r="E29" i="3"/>
  <c r="E51" i="3" l="1"/>
  <c r="E50" i="3"/>
  <c r="E49" i="3"/>
  <c r="E48" i="3"/>
  <c r="E47" i="3"/>
  <c r="E52" i="3" l="1"/>
  <c r="E12" i="1" s="1"/>
  <c r="E14" i="1" s="1"/>
</calcChain>
</file>

<file path=xl/sharedStrings.xml><?xml version="1.0" encoding="utf-8"?>
<sst xmlns="http://schemas.openxmlformats.org/spreadsheetml/2006/main" count="275" uniqueCount="197">
  <si>
    <t>Bedrag</t>
  </si>
  <si>
    <t>TOTAAL</t>
  </si>
  <si>
    <t>Totaal</t>
  </si>
  <si>
    <t>Indien in het PvE componenten of werkzaamheden zijn genoemd als onderdeel van een levering  of installatie dan dienen deze onderdeel te zijn van hieronder te benoemen prijzen.</t>
  </si>
  <si>
    <t>Aantal</t>
  </si>
  <si>
    <t>Andere activiteiten</t>
  </si>
  <si>
    <t>Prijs</t>
  </si>
  <si>
    <t>De uiteindelijke inschrijfsom voor dit onderdeel is het bedrag waarvoor inschrijvende partij de opdracht uit gaat voeren.</t>
  </si>
  <si>
    <t>Inschrijver kan zoveel regels met kostenposten toevoegen als nodig wordt geacht. Alle leveringen en werkzaamheden m.b.t. Fase 1 realisatie dienen hier te worden benoemd.</t>
  </si>
  <si>
    <t>De eisen uit het PvE zijn leidend. Prijzen die hier worden gebruikt gelden als eenheidsprijzen gedurende de looptijd van het contract.</t>
  </si>
  <si>
    <t>Indien in het PvE componenten of werkzaamheden zijn genoemd als onderdeel van een levering of installatie dan dienen deze onderdeel te zijn van in dit formulier te benoemen prijzen.</t>
  </si>
  <si>
    <t>Projectmanagement + coördinatie in uren</t>
  </si>
  <si>
    <t>Door Inschrijver te specificeren kosten</t>
  </si>
  <si>
    <t>Reserve-onderdelen</t>
  </si>
  <si>
    <t>Totale inschrijfsom</t>
  </si>
  <si>
    <r>
      <t xml:space="preserve">Alle </t>
    </r>
    <r>
      <rPr>
        <b/>
        <sz val="10"/>
        <color theme="1"/>
        <rFont val="Calibri"/>
        <family val="2"/>
        <scheme val="minor"/>
      </rPr>
      <t>GEEL</t>
    </r>
    <r>
      <rPr>
        <sz val="10"/>
        <color theme="1"/>
        <rFont val="Calibri"/>
        <family val="2"/>
        <scheme val="minor"/>
      </rPr>
      <t xml:space="preserve"> gearceerde cellen worden automatisch gevuld en zijn daarom beveiligd. Het is niet toegestaan de formules in deze cellen aan te passen, te verwijderen, of anderszins te wijzigen</t>
    </r>
  </si>
  <si>
    <t>Prijs per uur</t>
  </si>
  <si>
    <t>Alle andere activiteiten of leveringen nodig om aan het PvE te voldoen</t>
  </si>
  <si>
    <t>Fase 2 Beheer en Onderhoud</t>
  </si>
  <si>
    <t xml:space="preserve">Het betreft hierbij een paar die samen één USB-signaal kunnen uitwisselen. </t>
  </si>
  <si>
    <t>De in dit document opgegeven prijzen zullen worden gehanteerd gedurende de looptijd van het contract, eventueel opgehoogd o.b.v. indexering onder voorwaarden zoals genoemd in het PvE of Overeenkomst.</t>
  </si>
  <si>
    <t>Toelichting</t>
  </si>
  <si>
    <t>Het opstellen van SLA, DAP en Exit-plan, inrichten Storingsmanagement</t>
  </si>
  <si>
    <t>Licentiekosten jaarlijks VMS per camera</t>
  </si>
  <si>
    <t>Licentiekosten jaarlijks VMS opgeteld</t>
  </si>
  <si>
    <t>Hier alle leveringen en diensten opnemen die nodig zijn om aan de eisen uit het PvE te voldoen. Indien er te weinig regels zijn dan</t>
  </si>
  <si>
    <t>Indien in het PvE componenten, eigenschappen of werkzaamheden zijn genoemd als onderdeel van een levering of installatie dan dienen deze onderdeel te zijn van hieronder te benoemen eenheidsprijzen.</t>
  </si>
  <si>
    <t>Omschrijving</t>
  </si>
  <si>
    <t>Fictief bedrag</t>
  </si>
  <si>
    <t>Opmerkingen</t>
  </si>
  <si>
    <t>Eenheidsprijzen componenten</t>
  </si>
  <si>
    <t>Eenheidsprijs</t>
  </si>
  <si>
    <t>Fictief aantal</t>
  </si>
  <si>
    <t>PTZ-domecamera</t>
  </si>
  <si>
    <t>Multisensor-camera</t>
  </si>
  <si>
    <t>Van hetzelfde merk als de camerafabrikant. Zonder transceiver</t>
  </si>
  <si>
    <t>Meerprijs camera en beugels in RAL-kleur</t>
  </si>
  <si>
    <t>Ongeacht het cameratype</t>
  </si>
  <si>
    <t>Eenheidsprijzen hoogwerker</t>
  </si>
  <si>
    <t>Hoogwerker tot ten minste 6 meter per dag</t>
  </si>
  <si>
    <t>Inclusief alle kosten, waaronder transportkosten, voorrijkosten, extra chauffeur, extra medewerker, etc.</t>
  </si>
  <si>
    <t>Hoogwerker tot ten minste 6 meter per dagdeel</t>
  </si>
  <si>
    <t>Junctionbox groot, beugels en voorbereiding</t>
  </si>
  <si>
    <t>Junctionbox klein,  beugels en voorbereiding</t>
  </si>
  <si>
    <t>Eenheidsprijzen arbeid en voorrijkosten</t>
  </si>
  <si>
    <t>Uurtarief monteur CCTV</t>
  </si>
  <si>
    <t>Deze tarieven gelden voor alle werkzaamheden gedurende kantoortijden, zowel op projectbasis als werkzaamheden buiten SLA.</t>
  </si>
  <si>
    <t>Uurtarief projectleider</t>
  </si>
  <si>
    <t>Uurtarief technisch specialist</t>
  </si>
  <si>
    <t>Voorrijkosten</t>
  </si>
  <si>
    <t>Toeslag-
percentage</t>
  </si>
  <si>
    <t>Toeslag werken buiten Kantoortijden op Werkdagen</t>
  </si>
  <si>
    <t xml:space="preserve">Toeslag op zaterdag, zondag of officiële feestdagen </t>
  </si>
  <si>
    <t>Eenheidsprijzen vervanging, installatie en verwijdering openbare ruimte</t>
  </si>
  <si>
    <t>Verwijderen Camera</t>
  </si>
  <si>
    <t>Verwijderen Camera + Multisensorcamera op zelfde locatie</t>
  </si>
  <si>
    <t xml:space="preserve">Verwijderen junctionbox bij gelijktijdig verwijderen Camera op zelfde locatie </t>
  </si>
  <si>
    <t>Installatie Camera</t>
  </si>
  <si>
    <t>Installatie Multisensorcamera</t>
  </si>
  <si>
    <t>Installatie junctionbox bij gelijktijdige installatie Camera op zelfde locatie</t>
  </si>
  <si>
    <t>Installatie 60 GHz enkele zender bij een Camera of op een gebouw</t>
  </si>
  <si>
    <t>Ongeacht of dit point-to-point of multipoint is. Inclusief uitrichten en alle configuratie, excl. hoogwerker</t>
  </si>
  <si>
    <t>Verwijderen 60 GHz enkele zender bij een Camera of een gebouw</t>
  </si>
  <si>
    <t>Tijdelijke Cameravoorziening op huurbasis</t>
  </si>
  <si>
    <t>Kosten voor installatie zijn ook inclusief de kosten voor verwijdering. Als de huur langer duurt dan 4 weken gaat het maandtarief in. 
Bij een duur korter dan een heel aantal weken of maanden wordt naar rato gerekend van het aantal dagen. Bijv. bij huur van vrijdag tot en met dinsdag 11 dagen later is de huurprijs 1 + 5/7 van de weekprijs.</t>
  </si>
  <si>
    <t>Huur van een Verplaatsbare camera zonder eigen mast per week</t>
  </si>
  <si>
    <t>Huur van een Verplaatsbare camera zonder eigen mast per maand</t>
  </si>
  <si>
    <t>Huur van een Verplaatsbare camera met eigen mast per week</t>
  </si>
  <si>
    <t>Huur van een Verplaatsbare camera met eigen mast per maand</t>
  </si>
  <si>
    <t>Reparatie van een OOV-camera in de buitenruimte, 2 uur werk, met hoogwerker, zonder verkeersmaatregelen (afgezien van enkele pylonen), gedurende kantoortijden.</t>
  </si>
  <si>
    <t>Inclusief levering op locatie Opdrachtgever, en alle eenmalige voorbereidingen en werkzaamheden.</t>
  </si>
  <si>
    <t>Zonder midspan.</t>
  </si>
  <si>
    <t xml:space="preserve">Er zullen altijd ook reparatiewerkzaamheden moeten worden uitgevoerd buiten de SLA. Opdrachtgever wenst een referentieprijs voor dergelijke werkzaamheden om discussie tijdens de contractfase zoveel als mogelijk te voorkomen. Bij afwijkingen van de omschrijving links zal de prijs o.b.v. eenheidsprijzen worden aangepast. De in te vullen bedragen dienen inclusief alle kosten te zijn. </t>
  </si>
  <si>
    <t>Eenheidsprijzen</t>
  </si>
  <si>
    <t>Installatie en verwijdering van een Verplaatsbare camera met eigen mast tijdens Kantoortijden.  Inclusief aansluiting op een OVL-mast en afstemming VPN met ICT-opdrachtgever, integratie in VMS.</t>
  </si>
  <si>
    <t>Installatie en verwijdering van een Verplaatsbare camera zonder eigen mast tijdens Kantoortijden. Inclusief aansluiting op een OVL-mast, integratie in VMS.</t>
  </si>
  <si>
    <t>Fase 1 Implementatiefase</t>
  </si>
  <si>
    <t>Dit tabblad is bedoeld voor Inschrijver om een nadere uitwerking te geven waar dat wordt gevraagd. Er is verder geen voorgeschreven formaat, wel dienen de bedragen hier</t>
  </si>
  <si>
    <t>waar mogelijk overeen te komen met de bedragen elders.</t>
  </si>
  <si>
    <t>Dit tabblad is niet beveiligd.</t>
  </si>
  <si>
    <t>Dit prijzenblad bestaat uit een vijftal tabbladen. Alleen het tweede tot en met vijfde tabblad dient ingevuld te worden. Dit tabblad wordt automatisch ingevuld.</t>
  </si>
  <si>
    <r>
      <t xml:space="preserve">Inschrijver dient alleen de </t>
    </r>
    <r>
      <rPr>
        <b/>
        <sz val="10"/>
        <rFont val="Calibri"/>
        <family val="2"/>
        <scheme val="minor"/>
      </rPr>
      <t>GROENE</t>
    </r>
    <r>
      <rPr>
        <sz val="10"/>
        <color theme="1"/>
        <rFont val="Calibri"/>
        <family val="2"/>
        <scheme val="minor"/>
      </rPr>
      <t xml:space="preserve"> velden in te vullen en bedragen af te ronden op 2 cijfers achter de komma.</t>
    </r>
  </si>
  <si>
    <t>Licentie extra Camera in VMS</t>
  </si>
  <si>
    <t>Het opstellen van de As-builtdocumentatie en NEN3140-documentatie</t>
  </si>
  <si>
    <t>Totaal Implementatiefase</t>
  </si>
  <si>
    <t>Prijs per jaar</t>
  </si>
  <si>
    <t xml:space="preserve">Subtotaal Beheer en Onderhoud per jaar </t>
  </si>
  <si>
    <t>De eisen uit het PvE zijn leidend, incl. eisen over de garantie. De hier genoemde aantal zijn indicatief en bedoeld om tot een eenduidig vergelijk tussen Inschrijvers te komen</t>
  </si>
  <si>
    <t>Installatie PTZ-domecamera + Multisensorcamera op zelfde locatie</t>
  </si>
  <si>
    <t>Toeslagpercentages</t>
  </si>
  <si>
    <t>Eenheidsprijzen divers</t>
  </si>
  <si>
    <t>Kortings-
percentage</t>
  </si>
  <si>
    <t>Vast kortingpercentage op alle Camera's</t>
  </si>
  <si>
    <t>NVT</t>
  </si>
  <si>
    <t>Eenheidsprijzen straatmeubilair</t>
  </si>
  <si>
    <t>Cameramast</t>
  </si>
  <si>
    <t>Uitgaande van basishygiene grond. Exclusief eventuele verkeersmaatregelen.</t>
  </si>
  <si>
    <t>Aanbrengen aardpen incl. aansluiting op de installatie</t>
  </si>
  <si>
    <t>Idem</t>
  </si>
  <si>
    <t>Geschikt tot temperaturen van -10 tot 60 graden Celcius</t>
  </si>
  <si>
    <t>Een transceiver 1 Gbps, singlemode, 2 vezels, 5 km</t>
  </si>
  <si>
    <t>Punt-punt-zenders 60 GHz, één set. incl. voeding, beugels voor montage op mast</t>
  </si>
  <si>
    <t>Multipunt-zender (centrale node) 60 GHz incl. voeding, beugels voor montage op mast</t>
  </si>
  <si>
    <t>Multipunt-clientzender 60 GHz incl. voeding, beugels voor montage op mast</t>
  </si>
  <si>
    <t>Alle montagemiddelen om een PTZ-domecamera op een mast of gevel te monteren waarmee de camera zonder junctionbox op glas kan worden afgemonteerd</t>
  </si>
  <si>
    <t>Per jaar</t>
  </si>
  <si>
    <t>uitwerken in tabblad 5 en hier op hoofdlijnen naar verwijzen.</t>
  </si>
  <si>
    <t>Bij te weinig regels dient Inschrijver dit uit te werken in tabblad 5 en hier op hoofdlijnen naar bedragen in dat blad verwijzen</t>
  </si>
  <si>
    <t>Rapportages en overleggen, storingsdesk, storingsportaal</t>
  </si>
  <si>
    <t>Tabblad 3: Implementatiefase</t>
  </si>
  <si>
    <t>Tabblad 4: Beheer- en Onderhoudsfase</t>
  </si>
  <si>
    <t>Tabblad 5: Nadere uitwerkingen</t>
  </si>
  <si>
    <t>Tabblad 2 Eenheidsprijzen met fictieve aantallen</t>
  </si>
  <si>
    <t>Tabblad 1: Inschrijfsom</t>
  </si>
  <si>
    <t>Totaal fase 2 Beheer en Onderhoud gedurende maximale looptijd van 8 jaar</t>
  </si>
  <si>
    <t>Vast kortingpercentage op alle andere cameraonderdelen zoals beugels, midspans en lenzen</t>
  </si>
  <si>
    <t>Kortingspercentages componenten en licenties</t>
  </si>
  <si>
    <t>Vast kortingpercentage op alle Genetec licenties</t>
  </si>
  <si>
    <t>Dit kortingspercentage geldt voor alle Genetec licenties gedurende de looptijd van de Overeenkomst t.o.v. de adviesprijzen van Genetec. Hoe hoger de ingevulde korting, des te lager het totaalbedrag dat bijdraagt aan de fictieve inschrijfsom.</t>
  </si>
  <si>
    <t>Bullet-camera</t>
  </si>
  <si>
    <t xml:space="preserve">Exclusief voeding, beugels en midspan. </t>
  </si>
  <si>
    <t>Een PoE-voeding geschikt om één PTZ-domecamera + Multisensor-camera op glas af te monteren</t>
  </si>
  <si>
    <t>Een PoE-voeding geschikt om één PTZ-domecamera op koper af te monteren</t>
  </si>
  <si>
    <t>Deze kortingspercentages gelden gedurende de gehele looptijd van de Overeenkomst en zijn van toepassing op de adviesprijzen van de geselecteerde camerafabrikant. Deze percentages dienen ook verwerkt te worden in de toepasselijke eenheidsprijzen hieronder. Het fictief bedrag staat hier op NVT (0 Euro) omdat deze elders voldoende aan bod komt. LET OP: indien de eenheidsprijzen niet overeenkomen met deze kortingspercentages i.c.m. met de adviesprijs van de fabrikant voor de aangeboden modellen kan dit tot uitsluiting leiden.</t>
  </si>
  <si>
    <t xml:space="preserve">Incl. beugels voor montage aan mast, muur of plafond. Inclusief werkzaamheden voorbereiding, DIN-rail, documentatie. Zie ook eis-@@@. </t>
  </si>
  <si>
    <t>SD-kaart 1 TB bruto, geschikt voor opname in de camera</t>
  </si>
  <si>
    <t>Expliciet geschikt voor de Camera volgens de fabrikant.</t>
  </si>
  <si>
    <t>Eenheidsprijzen werkzaamheden buiten SLA</t>
  </si>
  <si>
    <t>Extra schoonmaak Camera's in de openbare ruimte</t>
  </si>
  <si>
    <t xml:space="preserve">Prijs per camerapositie, dus PTZ+multisensor = 1 positie, ten minste 20 cameraposities bij afname. Inclusief kosten hoogwerker, en alle andere kosten. </t>
  </si>
  <si>
    <t>Installatie en levering inklimbeveiliging bij gelijktijdige installatie Camera op zelfde locatie.</t>
  </si>
  <si>
    <t>Extender-set monitor-signaal</t>
  </si>
  <si>
    <t>Extender-set USB-signaal 3.0 of beter</t>
  </si>
  <si>
    <t>Extender-set USB-signaal 2.0</t>
  </si>
  <si>
    <t>Extender-set IP over coax</t>
  </si>
  <si>
    <t>Verplaatsbare Cameravoorziening met eigen mast</t>
  </si>
  <si>
    <t>Toevoegen Verplaatsbare Cameravoorziening in Genetec tijdens Kantoortijden</t>
  </si>
  <si>
    <t>Fagetpaal</t>
  </si>
  <si>
    <t>Installatie fagetpaal</t>
  </si>
  <si>
    <t>RVS omega-profiel per meter</t>
  </si>
  <si>
    <t>Bedieningsconsole</t>
  </si>
  <si>
    <t>Uitkijkwerkstation</t>
  </si>
  <si>
    <t>1x spare?</t>
  </si>
  <si>
    <t>Het betreft hierbij een paar die samen één monitorsignaal kunnen transporteren. 2x5 monitors</t>
  </si>
  <si>
    <t>Werkzaamheden voor configuratie en installatie van de uitkijkstations en extenders</t>
  </si>
  <si>
    <t xml:space="preserve">Aanname dat werkstation bureau en videowall identiek zijn. Indien dit niet zo is, dan via de NvI vragen om een extra regel. </t>
  </si>
  <si>
    <t>Graag globaal uitwerken in tabblad 5 o.b.v. eenheidsprijzen waar mogelijk</t>
  </si>
  <si>
    <t>Beheer en Onderhoud PTZ-Domecamera</t>
  </si>
  <si>
    <t>Beheer en Onderhoud Multisensor-camera</t>
  </si>
  <si>
    <t>Beheer en Onderhoud VMS</t>
  </si>
  <si>
    <t>Beheer en Onderhoud Uitkijkplek</t>
  </si>
  <si>
    <t>Optioneel functioneel beheer</t>
  </si>
  <si>
    <t>Optionele standby-kosten voor oplossen kabelstoringen</t>
  </si>
  <si>
    <t>Zie paragraaf 9.3 PvE. Hiervoor geldt geen opslagpercentage</t>
  </si>
  <si>
    <t>Beheer en Onderhoud bullet-camera</t>
  </si>
  <si>
    <t>Indien er meer jaarlijkse licentiekosten zijn hier bij elkaar optellen o.b.v. de omvang in de Implementatiefase. Nader uitwerken in tablad 5.</t>
  </si>
  <si>
    <t>Eenheidsprijzen opleiding</t>
  </si>
  <si>
    <t>Opleiding uitkijkers</t>
  </si>
  <si>
    <t>Inclusief reiskosten, voorbereiding en aanleveren documentatie. Zie ook eis-@@@.</t>
  </si>
  <si>
    <t>Opleiding functioneel beheer (optioneel)</t>
  </si>
  <si>
    <t>Uitwerken werkwijze versleuteling Videostromen en 802.1x met Syntrophos</t>
  </si>
  <si>
    <t>Omnummeren IP-adressen van Camera's bij migratie weg van Rotterdam naar nieuwe situatie</t>
  </si>
  <si>
    <t>Alle montagemiddelen om een combi van PTZ-domecamera en Multisensor-camera op een mast of gevel te monteren waarmee beide camera's zonder junctionbox op glas kan worden afgemonteerd</t>
  </si>
  <si>
    <t>Alle montagemiddelen om een Bullet-camera op een mast of gevel te monteren</t>
  </si>
  <si>
    <t>Vervanging Camera door één enkele andere Camera</t>
  </si>
  <si>
    <t>Vervanging Camera door combi van PTZ-domecamera en Multisensor-camera</t>
  </si>
  <si>
    <t>24"-monitor</t>
  </si>
  <si>
    <t>55"-monitor</t>
  </si>
  <si>
    <t>De eisen uit het PvE zijn leidend in geval van tegenstrijdigheid. Aanvullende teksten in dit Prijzenblad zijn wel van toepassing.</t>
  </si>
  <si>
    <t>Alleen beheer en onderhoud van de applicatie</t>
  </si>
  <si>
    <t>Twee werkstations, 5 monitors, 6 extenders per Uitkijkplek</t>
  </si>
  <si>
    <t>Incl. Failover</t>
  </si>
  <si>
    <t>Alle licenties van het VMS</t>
  </si>
  <si>
    <t>Implementatie van het VMS</t>
  </si>
  <si>
    <t>Implementatiefase</t>
  </si>
  <si>
    <t>Beheer- en Onderhoudsfase gedurende 8 jaar (incl. optionele verlenging en optionele afname)</t>
  </si>
  <si>
    <t>Eenmalige licentiekosten voor inkoppeling camera in VMS incl. failover licentie</t>
  </si>
  <si>
    <t>Excl. Montage</t>
  </si>
  <si>
    <t>Maximaal 12%</t>
  </si>
  <si>
    <t>Het betreft alleen arbeidskosten, excl. kosten hoogwerker en eventuele verkeersmaatregelen. Excl. kosten projectleider, maar inclusief alle andere arbeidskosten zowel op locatie als in de werkvoorbereiding. 
Bij alle installatiewerkzaamheden zijn alle configuratiewerkzaamheden onderdeel van de opgegeven prijs (zowel camera als VMS), inclusief instelling privacymasking conform de eis in het PvE.
Met vervanging wordt bedoeld: het verwijderen van een Camera en het direct installeren van een nieuwe Camera op dezelfde locatie.</t>
  </si>
  <si>
    <t>Maximale aardspreidingsweerstand van 1,5 Ohm</t>
  </si>
  <si>
    <r>
      <t xml:space="preserve">Vervangen van </t>
    </r>
    <r>
      <rPr>
        <b/>
        <sz val="11"/>
        <color theme="1"/>
        <rFont val="Calibri"/>
        <family val="2"/>
        <scheme val="minor"/>
      </rPr>
      <t>één</t>
    </r>
    <r>
      <rPr>
        <sz val="11"/>
        <color theme="1"/>
        <rFont val="Calibri"/>
        <family val="2"/>
        <scheme val="minor"/>
      </rPr>
      <t xml:space="preserve"> certificaat t.b.v. versleuteling Videostroom of  802.1x in een Camera of zender. </t>
    </r>
  </si>
  <si>
    <r>
      <t xml:space="preserve">Vervangen van </t>
    </r>
    <r>
      <rPr>
        <b/>
        <sz val="11"/>
        <color theme="1"/>
        <rFont val="Calibri"/>
        <family val="2"/>
        <scheme val="minor"/>
      </rPr>
      <t>twee</t>
    </r>
    <r>
      <rPr>
        <sz val="11"/>
        <color theme="1"/>
        <rFont val="Calibri"/>
        <family val="2"/>
        <scheme val="minor"/>
      </rPr>
      <t xml:space="preserve"> certificaten t.b.v. versleuteling Videostroom en  802.1x in een Camera of zender. </t>
    </r>
  </si>
  <si>
    <t>Opdrachtnemer mag ervan uitgaan dat er telkens minimaal 20 devices worden geüpdated</t>
  </si>
  <si>
    <t>Oplossen storingen in huidige systeem tot implementatie VMS per maand</t>
  </si>
  <si>
    <t>Nader uitwerken in tabblad 5</t>
  </si>
  <si>
    <t>Inclusief coördinatie met Stedin. Eventuele kosten Stedin zijn exclusief en verrekenbaar op nacalculatie. Oude kast verwijderen en afvoeren</t>
  </si>
  <si>
    <t>Kosten per maand, zie ook eis233. Bij een gedeeltelijke maand worden de kosten naar rato verrekend.</t>
  </si>
  <si>
    <t>Zie paragraaf 8.2.2, nader uitwerken in tabblad 5. Let op: 60 camera's</t>
  </si>
  <si>
    <t>Zie eis-257</t>
  </si>
  <si>
    <t>Inspectie en inventarisatie van het gehele Cameratoezichtsysteem conform eis-236</t>
  </si>
  <si>
    <t>Levering en vervanging straatkast conform eis-240</t>
  </si>
  <si>
    <t>Zie eis-285</t>
  </si>
  <si>
    <t>dd</t>
  </si>
  <si>
    <t>d</t>
  </si>
  <si>
    <r>
      <t xml:space="preserve">Toeslagpercentage Ondergrondse werkzaamheden </t>
    </r>
    <r>
      <rPr>
        <sz val="11"/>
        <rFont val="Calibri"/>
        <family val="2"/>
        <scheme val="minor"/>
      </rPr>
      <t>(zie ook eis</t>
    </r>
    <r>
      <rPr>
        <b/>
        <sz val="11"/>
        <rFont val="Calibri"/>
        <family val="2"/>
        <scheme val="minor"/>
      </rPr>
      <t>-221)</t>
    </r>
  </si>
  <si>
    <t>Het fictieve bedrag is o.b.v. 50 uur monteur, zoals hierboven ingevuld. Er kan tegelijk maar één percentage gelden.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</si>
</sst>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 #,##0.00;&quot;€&quot;\ \-#,##0.00"/>
    <numFmt numFmtId="165" formatCode="_ &quot;€&quot;\ * #,##0.00_ ;_ &quot;€&quot;\ * \-#,##0.00_ ;_ &quot;€&quot;\ * &quot;-&quot;??_ ;_ @_ "/>
    <numFmt numFmtId="166" formatCode="#,##0_ ;\-#,##0\ "/>
    <numFmt numFmtId="167" formatCode="[$€-413]\ #,##0.00"/>
    <numFmt numFmtId="168" formatCode="0.0%"/>
    <numFmt numFmtId="169" formatCode="&quot;€&quot;\ #,##0.00"/>
  </numFmts>
  <fonts count="25" x14ac:knownFonts="1">
    <font>
      <sz val="11"/>
      <color theme="1"/>
      <name val="Calibri"/>
      <family val="2"/>
      <scheme val="minor"/>
    </font>
    <font>
      <b/>
      <sz val="11"/>
      <color theme="1"/>
      <name val="Calibri"/>
      <family val="2"/>
      <scheme val="minor"/>
    </font>
    <font>
      <b/>
      <sz val="14"/>
      <color theme="1"/>
      <name val="Calibri"/>
      <family val="2"/>
      <scheme val="minor"/>
    </font>
    <font>
      <sz val="12"/>
      <color theme="1"/>
      <name val="Calibri"/>
      <family val="2"/>
      <scheme val="minor"/>
    </font>
    <font>
      <sz val="14"/>
      <color theme="1"/>
      <name val="Calibri"/>
      <family val="2"/>
      <scheme val="minor"/>
    </font>
    <font>
      <b/>
      <sz val="16"/>
      <color theme="1"/>
      <name val="Calibri"/>
      <family val="2"/>
      <scheme val="minor"/>
    </font>
    <font>
      <sz val="16"/>
      <color theme="1"/>
      <name val="Calibri"/>
      <family val="2"/>
      <scheme val="minor"/>
    </font>
    <font>
      <b/>
      <sz val="11"/>
      <color theme="0"/>
      <name val="Calibri"/>
      <family val="2"/>
      <scheme val="minor"/>
    </font>
    <font>
      <sz val="10"/>
      <color theme="1"/>
      <name val="Calibri"/>
      <family val="2"/>
      <scheme val="minor"/>
    </font>
    <font>
      <sz val="9.5"/>
      <color rgb="FF000000"/>
      <name val="Calibri"/>
      <family val="2"/>
      <scheme val="minor"/>
    </font>
    <font>
      <b/>
      <sz val="10"/>
      <color theme="0"/>
      <name val="Calibri"/>
      <family val="2"/>
      <scheme val="minor"/>
    </font>
    <font>
      <b/>
      <sz val="10"/>
      <color theme="1"/>
      <name val="Calibri"/>
      <family val="2"/>
      <scheme val="minor"/>
    </font>
    <font>
      <b/>
      <sz val="12"/>
      <color theme="1"/>
      <name val="Calibri"/>
      <family val="2"/>
      <scheme val="minor"/>
    </font>
    <font>
      <b/>
      <sz val="7"/>
      <color theme="1" tint="0.34998626667073579"/>
      <name val="Calibri"/>
      <family val="2"/>
      <scheme val="minor"/>
    </font>
    <font>
      <b/>
      <sz val="12"/>
      <color theme="0"/>
      <name val="Calibri"/>
      <family val="2"/>
      <scheme val="minor"/>
    </font>
    <font>
      <i/>
      <sz val="11"/>
      <color theme="1"/>
      <name val="Calibri"/>
      <family val="2"/>
      <scheme val="minor"/>
    </font>
    <font>
      <sz val="12"/>
      <color theme="0"/>
      <name val="Calibri"/>
      <family val="2"/>
      <scheme val="minor"/>
    </font>
    <font>
      <b/>
      <sz val="10"/>
      <name val="Calibri"/>
      <family val="2"/>
      <scheme val="minor"/>
    </font>
    <font>
      <sz val="11"/>
      <color theme="1"/>
      <name val="Calibri"/>
      <family val="2"/>
      <scheme val="minor"/>
    </font>
    <font>
      <sz val="8"/>
      <name val="Calibri"/>
      <family val="2"/>
      <scheme val="minor"/>
    </font>
    <font>
      <sz val="9.5"/>
      <color theme="1"/>
      <name val="Calibri"/>
      <family val="2"/>
      <scheme val="minor"/>
    </font>
    <font>
      <sz val="10"/>
      <color theme="1"/>
      <name val="Arial"/>
      <family val="2"/>
    </font>
    <font>
      <sz val="11"/>
      <color rgb="FF000000"/>
      <name val="Calibri"/>
      <family val="2"/>
      <scheme val="minor"/>
    </font>
    <font>
      <sz val="11"/>
      <name val="Calibri"/>
      <family val="2"/>
      <scheme val="minor"/>
    </font>
    <font>
      <b/>
      <sz val="11"/>
      <name val="Calibri"/>
      <family val="2"/>
      <scheme val="minor"/>
    </font>
  </fonts>
  <fills count="7">
    <fill>
      <patternFill patternType="none"/>
    </fill>
    <fill>
      <patternFill patternType="gray125"/>
    </fill>
    <fill>
      <patternFill patternType="solid">
        <fgColor theme="3" tint="0.39997558519241921"/>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thin">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s>
  <cellStyleXfs count="2">
    <xf numFmtId="0" fontId="0" fillId="0" borderId="0"/>
    <xf numFmtId="165" fontId="18" fillId="0" borderId="0" applyFont="0" applyFill="0" applyBorder="0" applyAlignment="0" applyProtection="0"/>
  </cellStyleXfs>
  <cellXfs count="246">
    <xf numFmtId="0" fontId="0" fillId="0" borderId="0" xfId="0"/>
    <xf numFmtId="0" fontId="6" fillId="0" borderId="0" xfId="0" applyFont="1"/>
    <xf numFmtId="165" fontId="8" fillId="5" borderId="19" xfId="0" applyNumberFormat="1" applyFont="1" applyFill="1" applyBorder="1" applyAlignment="1">
      <alignment vertical="top" wrapText="1"/>
    </xf>
    <xf numFmtId="0" fontId="12" fillId="0" borderId="0" xfId="0" applyFont="1" applyAlignment="1">
      <alignment horizontal="left" vertical="top"/>
    </xf>
    <xf numFmtId="0" fontId="8" fillId="0" borderId="0" xfId="0" applyFont="1"/>
    <xf numFmtId="0" fontId="8" fillId="0" borderId="0" xfId="0" applyFont="1" applyAlignment="1">
      <alignment vertical="top" wrapText="1"/>
    </xf>
    <xf numFmtId="0" fontId="10" fillId="3" borderId="7" xfId="0" applyFont="1" applyFill="1" applyBorder="1" applyAlignment="1">
      <alignment vertical="top"/>
    </xf>
    <xf numFmtId="0" fontId="10" fillId="3" borderId="2" xfId="0" applyFont="1" applyFill="1" applyBorder="1" applyAlignment="1">
      <alignment vertical="top" wrapText="1"/>
    </xf>
    <xf numFmtId="0" fontId="10" fillId="3" borderId="3" xfId="0" applyFont="1" applyFill="1" applyBorder="1" applyAlignment="1">
      <alignment vertical="top" wrapText="1"/>
    </xf>
    <xf numFmtId="0" fontId="8" fillId="3" borderId="8" xfId="0" applyFont="1" applyFill="1" applyBorder="1" applyAlignment="1">
      <alignment vertical="top" wrapText="1"/>
    </xf>
    <xf numFmtId="0" fontId="8" fillId="0" borderId="14" xfId="0" applyFont="1" applyBorder="1" applyAlignment="1">
      <alignment horizontal="left" vertical="top" wrapText="1"/>
    </xf>
    <xf numFmtId="0" fontId="8" fillId="3" borderId="21" xfId="0" applyFont="1" applyFill="1" applyBorder="1" applyAlignment="1">
      <alignment vertical="top" wrapText="1"/>
    </xf>
    <xf numFmtId="0" fontId="8" fillId="3" borderId="13" xfId="0" applyFont="1" applyFill="1" applyBorder="1" applyAlignment="1">
      <alignment vertical="top" wrapText="1"/>
    </xf>
    <xf numFmtId="0" fontId="7" fillId="3" borderId="6" xfId="0" applyFont="1" applyFill="1" applyBorder="1" applyAlignment="1">
      <alignment vertical="top" wrapText="1"/>
    </xf>
    <xf numFmtId="165" fontId="7" fillId="3" borderId="16" xfId="0" applyNumberFormat="1" applyFont="1" applyFill="1" applyBorder="1" applyAlignment="1">
      <alignment vertical="top" wrapText="1"/>
    </xf>
    <xf numFmtId="165" fontId="8" fillId="0" borderId="0" xfId="0" applyNumberFormat="1" applyFont="1" applyAlignment="1">
      <alignment vertical="top" wrapText="1"/>
    </xf>
    <xf numFmtId="164" fontId="8" fillId="0" borderId="0" xfId="0" applyNumberFormat="1" applyFont="1"/>
    <xf numFmtId="0" fontId="13" fillId="0" borderId="0" xfId="0" applyFont="1" applyAlignment="1">
      <alignment vertical="top" wrapText="1"/>
    </xf>
    <xf numFmtId="0" fontId="11" fillId="0" borderId="0" xfId="0" applyFont="1" applyAlignment="1">
      <alignment horizontal="left" vertical="top" wrapText="1"/>
    </xf>
    <xf numFmtId="0" fontId="15" fillId="4" borderId="14" xfId="0" applyFont="1" applyFill="1" applyBorder="1" applyAlignment="1" applyProtection="1">
      <alignment horizontal="left" vertical="top" wrapText="1"/>
      <protection locked="0"/>
    </xf>
    <xf numFmtId="0" fontId="0" fillId="4" borderId="12" xfId="0" applyFill="1" applyBorder="1" applyAlignment="1" applyProtection="1">
      <alignment vertical="top"/>
      <protection locked="0"/>
    </xf>
    <xf numFmtId="165" fontId="0" fillId="4" borderId="12" xfId="0" applyNumberFormat="1" applyFill="1" applyBorder="1" applyAlignment="1" applyProtection="1">
      <alignment vertical="top" wrapText="1"/>
      <protection locked="0"/>
    </xf>
    <xf numFmtId="0" fontId="15" fillId="4" borderId="11" xfId="0" applyFont="1" applyFill="1" applyBorder="1" applyAlignment="1" applyProtection="1">
      <alignment horizontal="left" vertical="top" wrapText="1"/>
      <protection locked="0"/>
    </xf>
    <xf numFmtId="0" fontId="0" fillId="4" borderId="20" xfId="0" applyFill="1" applyBorder="1" applyAlignment="1" applyProtection="1">
      <alignment vertical="top"/>
      <protection locked="0"/>
    </xf>
    <xf numFmtId="165" fontId="0" fillId="4" borderId="20" xfId="0" applyNumberFormat="1" applyFill="1" applyBorder="1" applyAlignment="1" applyProtection="1">
      <alignment vertical="top" wrapText="1"/>
      <protection locked="0"/>
    </xf>
    <xf numFmtId="165" fontId="0" fillId="4" borderId="19" xfId="0" applyNumberFormat="1" applyFill="1" applyBorder="1" applyAlignment="1" applyProtection="1">
      <alignment vertical="top" wrapText="1"/>
      <protection locked="0"/>
    </xf>
    <xf numFmtId="0" fontId="0" fillId="4" borderId="19" xfId="0" applyFill="1" applyBorder="1" applyAlignment="1" applyProtection="1">
      <alignment vertical="top"/>
      <protection locked="0"/>
    </xf>
    <xf numFmtId="165" fontId="0" fillId="4" borderId="22" xfId="0" applyNumberFormat="1" applyFill="1" applyBorder="1" applyAlignment="1" applyProtection="1">
      <alignment vertical="top"/>
      <protection locked="0"/>
    </xf>
    <xf numFmtId="0" fontId="1" fillId="0" borderId="0" xfId="0" applyFont="1" applyAlignment="1">
      <alignment vertical="top"/>
    </xf>
    <xf numFmtId="0" fontId="0" fillId="0" borderId="0" xfId="0" applyAlignment="1">
      <alignment vertical="top"/>
    </xf>
    <xf numFmtId="0" fontId="5" fillId="0" borderId="0" xfId="0" applyFont="1" applyAlignment="1">
      <alignment horizontal="left" vertical="top"/>
    </xf>
    <xf numFmtId="165" fontId="0" fillId="0" borderId="31" xfId="1" applyFont="1" applyFill="1" applyBorder="1" applyAlignment="1" applyProtection="1">
      <alignment vertical="top"/>
    </xf>
    <xf numFmtId="165" fontId="0" fillId="0" borderId="33" xfId="1" applyFont="1" applyFill="1" applyBorder="1" applyAlignment="1" applyProtection="1">
      <alignment vertical="top"/>
    </xf>
    <xf numFmtId="165" fontId="0" fillId="0" borderId="10" xfId="1" applyFont="1" applyFill="1" applyBorder="1" applyAlignment="1" applyProtection="1">
      <alignment vertical="top"/>
    </xf>
    <xf numFmtId="165" fontId="0" fillId="0" borderId="0" xfId="1" applyFont="1" applyFill="1" applyBorder="1" applyAlignment="1" applyProtection="1">
      <alignment vertical="top"/>
    </xf>
    <xf numFmtId="1" fontId="0" fillId="0" borderId="0" xfId="1" applyNumberFormat="1" applyFont="1" applyFill="1" applyBorder="1" applyAlignment="1" applyProtection="1">
      <alignment vertical="top"/>
    </xf>
    <xf numFmtId="1" fontId="0" fillId="0" borderId="10" xfId="1" applyNumberFormat="1" applyFont="1" applyFill="1" applyBorder="1" applyAlignment="1" applyProtection="1">
      <alignment vertical="top"/>
    </xf>
    <xf numFmtId="1" fontId="0" fillId="0" borderId="33" xfId="1" applyNumberFormat="1" applyFont="1" applyFill="1" applyBorder="1" applyAlignment="1" applyProtection="1">
      <alignment vertical="top"/>
    </xf>
    <xf numFmtId="1" fontId="0" fillId="0" borderId="31" xfId="1" applyNumberFormat="1" applyFont="1" applyFill="1" applyBorder="1" applyAlignment="1" applyProtection="1">
      <alignment vertical="top"/>
    </xf>
    <xf numFmtId="1" fontId="0" fillId="0" borderId="1" xfId="1" applyNumberFormat="1" applyFont="1" applyFill="1" applyBorder="1" applyAlignment="1" applyProtection="1">
      <alignment vertical="top"/>
    </xf>
    <xf numFmtId="0" fontId="0" fillId="0" borderId="0" xfId="0" applyAlignment="1">
      <alignment horizontal="left"/>
    </xf>
    <xf numFmtId="0" fontId="0" fillId="4" borderId="42" xfId="0" applyFill="1" applyBorder="1" applyAlignment="1" applyProtection="1">
      <alignment vertical="top" wrapText="1"/>
      <protection locked="0"/>
    </xf>
    <xf numFmtId="0" fontId="0" fillId="4" borderId="43" xfId="0" applyFill="1" applyBorder="1" applyAlignment="1" applyProtection="1">
      <alignment vertical="top" wrapText="1"/>
      <protection locked="0"/>
    </xf>
    <xf numFmtId="0" fontId="6" fillId="0" borderId="0" xfId="0" applyFont="1" applyAlignment="1">
      <alignment vertical="top"/>
    </xf>
    <xf numFmtId="0" fontId="3" fillId="0" borderId="0" xfId="0" applyFont="1" applyAlignment="1">
      <alignment vertical="top"/>
    </xf>
    <xf numFmtId="0" fontId="0" fillId="0" borderId="0" xfId="0" applyAlignment="1">
      <alignment vertical="top" wrapText="1"/>
    </xf>
    <xf numFmtId="0" fontId="3" fillId="2" borderId="12" xfId="0" applyFont="1" applyFill="1" applyBorder="1" applyAlignment="1">
      <alignment vertical="top" wrapText="1"/>
    </xf>
    <xf numFmtId="0" fontId="14" fillId="2" borderId="7" xfId="0" applyFont="1" applyFill="1" applyBorder="1" applyAlignment="1">
      <alignment vertical="top"/>
    </xf>
    <xf numFmtId="0" fontId="4" fillId="0" borderId="0" xfId="0" applyFont="1" applyAlignment="1">
      <alignment vertical="top"/>
    </xf>
    <xf numFmtId="0" fontId="3" fillId="2" borderId="2" xfId="0" applyFont="1" applyFill="1" applyBorder="1" applyAlignment="1">
      <alignment vertical="top"/>
    </xf>
    <xf numFmtId="165" fontId="14" fillId="2" borderId="17" xfId="0" applyNumberFormat="1" applyFont="1" applyFill="1" applyBorder="1" applyAlignment="1">
      <alignment horizontal="center" vertical="top"/>
    </xf>
    <xf numFmtId="0" fontId="14" fillId="2" borderId="8" xfId="0" applyFont="1" applyFill="1" applyBorder="1" applyAlignment="1">
      <alignment vertical="top"/>
    </xf>
    <xf numFmtId="0" fontId="7" fillId="2" borderId="9" xfId="0" applyFont="1" applyFill="1" applyBorder="1" applyAlignment="1">
      <alignment vertical="top"/>
    </xf>
    <xf numFmtId="0" fontId="7" fillId="2" borderId="16" xfId="0" applyFont="1" applyFill="1" applyBorder="1" applyAlignment="1">
      <alignment horizontal="center" vertical="top"/>
    </xf>
    <xf numFmtId="165" fontId="7" fillId="2" borderId="4" xfId="0" applyNumberFormat="1" applyFont="1" applyFill="1" applyBorder="1" applyAlignment="1">
      <alignment horizontal="center" vertical="top"/>
    </xf>
    <xf numFmtId="165" fontId="14" fillId="2" borderId="16" xfId="0" applyNumberFormat="1" applyFont="1" applyFill="1" applyBorder="1" applyAlignment="1">
      <alignment horizontal="center" vertical="top"/>
    </xf>
    <xf numFmtId="0" fontId="8" fillId="2" borderId="12" xfId="0" applyFont="1" applyFill="1" applyBorder="1" applyAlignment="1">
      <alignment vertical="top"/>
    </xf>
    <xf numFmtId="0" fontId="0" fillId="0" borderId="1" xfId="0" applyBorder="1" applyAlignment="1">
      <alignment vertical="top"/>
    </xf>
    <xf numFmtId="166" fontId="0" fillId="5" borderId="19" xfId="0" applyNumberFormat="1" applyFill="1" applyBorder="1" applyAlignment="1">
      <alignment vertical="top"/>
    </xf>
    <xf numFmtId="165" fontId="0" fillId="5" borderId="19" xfId="0" applyNumberFormat="1" applyFill="1" applyBorder="1" applyAlignment="1">
      <alignment vertical="top"/>
    </xf>
    <xf numFmtId="0" fontId="0" fillId="0" borderId="12" xfId="0" quotePrefix="1" applyBorder="1" applyAlignment="1">
      <alignment vertical="top"/>
    </xf>
    <xf numFmtId="165" fontId="0" fillId="5" borderId="23" xfId="0" applyNumberFormat="1" applyFill="1" applyBorder="1" applyAlignment="1">
      <alignment vertical="top"/>
    </xf>
    <xf numFmtId="0" fontId="0" fillId="0" borderId="13" xfId="0" quotePrefix="1" applyBorder="1" applyAlignment="1">
      <alignment vertical="top"/>
    </xf>
    <xf numFmtId="165" fontId="0" fillId="5" borderId="18" xfId="0" applyNumberFormat="1" applyFill="1" applyBorder="1" applyAlignment="1">
      <alignment vertical="top"/>
    </xf>
    <xf numFmtId="0" fontId="0" fillId="0" borderId="0" xfId="0" quotePrefix="1" applyAlignment="1">
      <alignment vertical="top"/>
    </xf>
    <xf numFmtId="0" fontId="4" fillId="2" borderId="13" xfId="0" applyFont="1" applyFill="1" applyBorder="1" applyAlignment="1">
      <alignment vertical="top"/>
    </xf>
    <xf numFmtId="165" fontId="2" fillId="5" borderId="13" xfId="0" applyNumberFormat="1" applyFont="1" applyFill="1" applyBorder="1" applyAlignment="1">
      <alignment vertical="top"/>
    </xf>
    <xf numFmtId="165" fontId="0" fillId="4" borderId="19" xfId="0" applyNumberFormat="1" applyFill="1" applyBorder="1" applyAlignment="1" applyProtection="1">
      <alignment vertical="top"/>
      <protection locked="0"/>
    </xf>
    <xf numFmtId="165" fontId="0" fillId="4" borderId="46" xfId="1" applyFont="1" applyFill="1" applyBorder="1" applyAlignment="1" applyProtection="1">
      <alignment vertical="top"/>
      <protection locked="0"/>
    </xf>
    <xf numFmtId="165" fontId="0" fillId="0" borderId="35" xfId="1" applyFont="1" applyFill="1" applyBorder="1" applyAlignment="1" applyProtection="1">
      <alignment vertical="top"/>
    </xf>
    <xf numFmtId="165" fontId="0" fillId="4" borderId="43" xfId="1" applyFont="1" applyFill="1" applyBorder="1" applyAlignment="1" applyProtection="1">
      <alignment vertical="top"/>
      <protection locked="0"/>
    </xf>
    <xf numFmtId="165" fontId="0" fillId="0" borderId="32" xfId="1" applyFont="1" applyFill="1" applyBorder="1" applyAlignment="1" applyProtection="1">
      <alignment vertical="top"/>
    </xf>
    <xf numFmtId="168" fontId="0" fillId="4" borderId="28" xfId="0" applyNumberFormat="1" applyFill="1" applyBorder="1" applyAlignment="1" applyProtection="1">
      <alignment vertical="top"/>
      <protection locked="0"/>
    </xf>
    <xf numFmtId="168" fontId="0" fillId="4" borderId="48" xfId="0" applyNumberFormat="1" applyFill="1" applyBorder="1" applyAlignment="1" applyProtection="1">
      <alignment vertical="top"/>
      <protection locked="0"/>
    </xf>
    <xf numFmtId="165" fontId="0" fillId="4" borderId="28" xfId="1" applyFont="1" applyFill="1" applyBorder="1" applyAlignment="1" applyProtection="1">
      <alignment vertical="top"/>
      <protection locked="0"/>
    </xf>
    <xf numFmtId="165" fontId="0" fillId="0" borderId="36" xfId="1" applyFont="1" applyFill="1" applyBorder="1" applyAlignment="1" applyProtection="1">
      <alignment vertical="top"/>
    </xf>
    <xf numFmtId="165" fontId="0" fillId="4" borderId="48" xfId="1" applyFont="1" applyFill="1" applyBorder="1" applyAlignment="1" applyProtection="1">
      <alignment vertical="top"/>
      <protection locked="0"/>
    </xf>
    <xf numFmtId="1" fontId="0" fillId="0" borderId="50" xfId="1" applyNumberFormat="1" applyFont="1" applyFill="1" applyBorder="1" applyAlignment="1" applyProtection="1">
      <alignment vertical="top"/>
    </xf>
    <xf numFmtId="165" fontId="0" fillId="4" borderId="52" xfId="1" applyFont="1" applyFill="1" applyBorder="1" applyAlignment="1" applyProtection="1">
      <alignment vertical="top"/>
      <protection locked="0"/>
    </xf>
    <xf numFmtId="1" fontId="0" fillId="0" borderId="53" xfId="1" applyNumberFormat="1" applyFont="1" applyFill="1" applyBorder="1" applyAlignment="1" applyProtection="1">
      <alignment vertical="top"/>
    </xf>
    <xf numFmtId="165" fontId="0" fillId="0" borderId="34" xfId="1" applyFont="1" applyFill="1" applyBorder="1" applyAlignment="1" applyProtection="1">
      <alignment vertical="top"/>
    </xf>
    <xf numFmtId="165" fontId="0" fillId="4" borderId="37" xfId="1" applyFont="1" applyFill="1" applyBorder="1" applyAlignment="1" applyProtection="1">
      <alignment vertical="top"/>
      <protection locked="0"/>
    </xf>
    <xf numFmtId="1" fontId="0" fillId="0" borderId="54" xfId="1" applyNumberFormat="1" applyFont="1" applyFill="1" applyBorder="1" applyAlignment="1" applyProtection="1">
      <alignment vertical="top"/>
    </xf>
    <xf numFmtId="165" fontId="0" fillId="0" borderId="54" xfId="1" applyFont="1" applyFill="1" applyBorder="1" applyAlignment="1" applyProtection="1">
      <alignment vertical="top"/>
    </xf>
    <xf numFmtId="0" fontId="0" fillId="0" borderId="17" xfId="0" quotePrefix="1" applyBorder="1" applyAlignment="1">
      <alignment vertical="top"/>
    </xf>
    <xf numFmtId="0" fontId="8" fillId="0" borderId="11" xfId="0" applyFont="1" applyBorder="1" applyAlignment="1">
      <alignment horizontal="left" vertical="top" wrapText="1"/>
    </xf>
    <xf numFmtId="0" fontId="8" fillId="0" borderId="0" xfId="0" applyFont="1" applyAlignment="1">
      <alignment horizontal="left" vertical="top"/>
    </xf>
    <xf numFmtId="165" fontId="18" fillId="4" borderId="46" xfId="1" applyFont="1" applyFill="1" applyBorder="1" applyAlignment="1" applyProtection="1">
      <alignment vertical="top"/>
      <protection locked="0"/>
    </xf>
    <xf numFmtId="0" fontId="8" fillId="0" borderId="5" xfId="0" applyFont="1" applyBorder="1" applyAlignment="1">
      <alignment horizontal="left" vertical="top"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5" fillId="0" borderId="0" xfId="0" applyFont="1" applyAlignment="1">
      <alignment horizontal="left" vertical="top"/>
    </xf>
    <xf numFmtId="0" fontId="8" fillId="0" borderId="0" xfId="0" applyFont="1" applyAlignment="1">
      <alignment horizontal="left" vertical="top"/>
    </xf>
    <xf numFmtId="0" fontId="11" fillId="0" borderId="0" xfId="0" applyFont="1" applyAlignment="1">
      <alignment horizontal="left" vertical="top"/>
    </xf>
    <xf numFmtId="165" fontId="5" fillId="0" borderId="0" xfId="1" applyFont="1" applyFill="1" applyBorder="1" applyAlignment="1" applyProtection="1">
      <alignment horizontal="center" vertical="top"/>
    </xf>
    <xf numFmtId="0" fontId="2" fillId="0" borderId="9" xfId="0" applyFont="1" applyBorder="1" applyAlignment="1">
      <alignment horizontal="left" vertical="top"/>
    </xf>
    <xf numFmtId="0" fontId="2" fillId="0" borderId="6" xfId="0" applyFont="1" applyBorder="1" applyAlignment="1">
      <alignment horizontal="left" vertical="top"/>
    </xf>
    <xf numFmtId="0" fontId="2" fillId="0" borderId="4" xfId="0" applyFont="1" applyBorder="1" applyAlignment="1">
      <alignment horizontal="left" vertical="top"/>
    </xf>
    <xf numFmtId="165" fontId="16" fillId="2" borderId="6" xfId="0" applyNumberFormat="1" applyFont="1" applyFill="1" applyBorder="1" applyAlignment="1">
      <alignment horizontal="center" vertical="top"/>
    </xf>
    <xf numFmtId="165" fontId="16" fillId="2" borderId="4" xfId="0" applyNumberFormat="1" applyFont="1" applyFill="1" applyBorder="1" applyAlignment="1">
      <alignment horizontal="center" vertical="top"/>
    </xf>
    <xf numFmtId="0" fontId="15" fillId="0" borderId="9" xfId="0" applyFont="1" applyBorder="1" applyAlignment="1">
      <alignment horizontal="left" vertical="top"/>
    </xf>
    <xf numFmtId="0" fontId="15" fillId="0" borderId="6" xfId="0" applyFont="1" applyBorder="1" applyAlignment="1">
      <alignment horizontal="left" vertical="top"/>
    </xf>
    <xf numFmtId="0" fontId="15" fillId="0" borderId="4" xfId="0" applyFont="1" applyBorder="1" applyAlignment="1">
      <alignment horizontal="left" vertical="top"/>
    </xf>
    <xf numFmtId="0" fontId="5" fillId="0" borderId="0" xfId="0" applyFont="1" applyAlignment="1" applyProtection="1">
      <alignment horizontal="left" vertical="top"/>
    </xf>
    <xf numFmtId="0" fontId="6" fillId="0" borderId="0" xfId="0" applyFont="1" applyAlignment="1" applyProtection="1">
      <alignment vertical="top"/>
    </xf>
    <xf numFmtId="0" fontId="6" fillId="0" borderId="0" xfId="0" applyFont="1" applyAlignment="1" applyProtection="1">
      <alignment vertical="top" wrapText="1"/>
    </xf>
    <xf numFmtId="0" fontId="1" fillId="0" borderId="0" xfId="0" applyFont="1" applyAlignment="1" applyProtection="1">
      <alignment vertical="top"/>
    </xf>
    <xf numFmtId="0" fontId="0" fillId="0" borderId="0" xfId="0" applyAlignment="1" applyProtection="1">
      <alignment vertical="top" wrapText="1"/>
    </xf>
    <xf numFmtId="0" fontId="0" fillId="0" borderId="0" xfId="0" applyAlignment="1" applyProtection="1">
      <alignment vertical="top"/>
    </xf>
    <xf numFmtId="0" fontId="14" fillId="2" borderId="7" xfId="0" applyFont="1" applyFill="1" applyBorder="1" applyAlignment="1" applyProtection="1">
      <alignment horizontal="left" vertical="top"/>
    </xf>
    <xf numFmtId="0" fontId="14" fillId="2" borderId="2" xfId="0" applyFont="1" applyFill="1" applyBorder="1" applyAlignment="1" applyProtection="1">
      <alignment horizontal="left" vertical="top"/>
    </xf>
    <xf numFmtId="0" fontId="14" fillId="2" borderId="7" xfId="0" applyFont="1" applyFill="1" applyBorder="1" applyAlignment="1" applyProtection="1">
      <alignment horizontal="left" vertical="top"/>
    </xf>
    <xf numFmtId="0" fontId="14" fillId="2" borderId="2" xfId="0" applyFont="1" applyFill="1" applyBorder="1" applyAlignment="1" applyProtection="1">
      <alignment horizontal="left" vertical="top"/>
    </xf>
    <xf numFmtId="0" fontId="14" fillId="2" borderId="3" xfId="0" applyFont="1" applyFill="1" applyBorder="1" applyAlignment="1" applyProtection="1">
      <alignment vertical="top" wrapText="1"/>
    </xf>
    <xf numFmtId="0" fontId="3" fillId="0" borderId="0" xfId="0" applyFont="1" applyAlignment="1" applyProtection="1">
      <alignment vertical="top"/>
    </xf>
    <xf numFmtId="0" fontId="14" fillId="2" borderId="16" xfId="0" applyFont="1" applyFill="1" applyBorder="1" applyAlignment="1" applyProtection="1">
      <alignment horizontal="left" vertical="top" wrapText="1"/>
    </xf>
    <xf numFmtId="0" fontId="8" fillId="2" borderId="8" xfId="0" applyFont="1" applyFill="1" applyBorder="1" applyAlignment="1" applyProtection="1">
      <alignment vertical="top" wrapText="1"/>
    </xf>
    <xf numFmtId="0" fontId="0" fillId="0" borderId="11" xfId="0" applyBorder="1" applyAlignment="1" applyProtection="1">
      <alignment horizontal="left" vertical="top" wrapText="1"/>
    </xf>
    <xf numFmtId="0" fontId="0" fillId="5" borderId="19" xfId="0" applyFill="1" applyBorder="1" applyAlignment="1" applyProtection="1">
      <alignment vertical="top" wrapText="1"/>
    </xf>
    <xf numFmtId="165" fontId="0" fillId="5" borderId="22" xfId="0" applyNumberFormat="1" applyFill="1" applyBorder="1" applyAlignment="1" applyProtection="1">
      <alignment vertical="top" wrapText="1"/>
    </xf>
    <xf numFmtId="0" fontId="0" fillId="0" borderId="12" xfId="0" applyBorder="1" applyAlignment="1" applyProtection="1">
      <alignment vertical="top" wrapText="1"/>
    </xf>
    <xf numFmtId="0" fontId="0" fillId="5" borderId="0" xfId="0" applyFill="1" applyAlignment="1" applyProtection="1">
      <alignment vertical="top"/>
    </xf>
    <xf numFmtId="165" fontId="0" fillId="5" borderId="19" xfId="0" applyNumberFormat="1" applyFill="1" applyBorder="1" applyAlignment="1" applyProtection="1">
      <alignment vertical="top" wrapText="1"/>
    </xf>
    <xf numFmtId="0" fontId="0" fillId="0" borderId="13" xfId="0" applyBorder="1" applyAlignment="1" applyProtection="1">
      <alignment vertical="top" wrapText="1"/>
    </xf>
    <xf numFmtId="0" fontId="3" fillId="2" borderId="12" xfId="0" applyFont="1" applyFill="1" applyBorder="1" applyAlignment="1" applyProtection="1">
      <alignment vertical="top" wrapText="1"/>
    </xf>
    <xf numFmtId="0" fontId="14" fillId="2" borderId="9" xfId="0" applyFont="1" applyFill="1" applyBorder="1" applyAlignment="1" applyProtection="1">
      <alignment vertical="top" wrapText="1"/>
    </xf>
    <xf numFmtId="0" fontId="14" fillId="2" borderId="9" xfId="0" applyFont="1" applyFill="1" applyBorder="1" applyAlignment="1" applyProtection="1">
      <alignment horizontal="left" vertical="top"/>
    </xf>
    <xf numFmtId="0" fontId="14" fillId="2" borderId="6" xfId="0" applyFont="1" applyFill="1" applyBorder="1" applyAlignment="1" applyProtection="1">
      <alignment horizontal="left" vertical="top"/>
    </xf>
    <xf numFmtId="0" fontId="14" fillId="2" borderId="4" xfId="0" applyFont="1" applyFill="1" applyBorder="1" applyAlignment="1" applyProtection="1">
      <alignment vertical="top" wrapText="1"/>
    </xf>
    <xf numFmtId="0" fontId="0" fillId="0" borderId="17" xfId="0" applyBorder="1" applyAlignment="1" applyProtection="1">
      <alignment vertical="top" wrapText="1"/>
    </xf>
    <xf numFmtId="0" fontId="9" fillId="0" borderId="0" xfId="0" applyFont="1" applyAlignment="1" applyProtection="1">
      <alignment horizontal="left" vertical="top"/>
    </xf>
    <xf numFmtId="0" fontId="14" fillId="2" borderId="7" xfId="0" applyFont="1" applyFill="1" applyBorder="1" applyAlignment="1" applyProtection="1">
      <alignment vertical="top" wrapText="1"/>
    </xf>
    <xf numFmtId="0" fontId="14" fillId="2" borderId="3" xfId="0" applyFont="1" applyFill="1" applyBorder="1" applyAlignment="1" applyProtection="1">
      <alignment vertical="top"/>
    </xf>
    <xf numFmtId="0" fontId="0" fillId="0" borderId="18" xfId="0" applyBorder="1" applyAlignment="1" applyProtection="1">
      <alignment horizontal="left" vertical="top" wrapText="1"/>
    </xf>
    <xf numFmtId="165" fontId="0" fillId="5" borderId="18" xfId="0" applyNumberFormat="1" applyFill="1" applyBorder="1" applyAlignment="1" applyProtection="1">
      <alignment vertical="top" wrapText="1"/>
    </xf>
    <xf numFmtId="0" fontId="0" fillId="0" borderId="12" xfId="0" applyBorder="1" applyAlignment="1" applyProtection="1">
      <alignment horizontal="left" vertical="top" wrapText="1"/>
    </xf>
    <xf numFmtId="165" fontId="0" fillId="5" borderId="45" xfId="0" applyNumberFormat="1" applyFill="1" applyBorder="1" applyAlignment="1" applyProtection="1">
      <alignment vertical="top" wrapText="1"/>
    </xf>
    <xf numFmtId="0" fontId="0" fillId="0" borderId="41" xfId="0" applyBorder="1" applyAlignment="1" applyProtection="1">
      <alignment horizontal="left" vertical="top" wrapText="1"/>
    </xf>
    <xf numFmtId="165" fontId="0" fillId="5" borderId="41" xfId="0" applyNumberFormat="1" applyFill="1" applyBorder="1" applyAlignment="1" applyProtection="1">
      <alignment vertical="top" wrapText="1"/>
    </xf>
    <xf numFmtId="165" fontId="0" fillId="5" borderId="44" xfId="0" applyNumberFormat="1" applyFill="1" applyBorder="1" applyAlignment="1" applyProtection="1">
      <alignment vertical="top" wrapText="1"/>
    </xf>
    <xf numFmtId="0" fontId="14" fillId="2" borderId="4" xfId="0" applyFont="1" applyFill="1" applyBorder="1" applyAlignment="1" applyProtection="1">
      <alignment vertical="top"/>
    </xf>
    <xf numFmtId="0" fontId="0" fillId="2" borderId="12" xfId="0" applyFill="1" applyBorder="1" applyAlignment="1" applyProtection="1">
      <alignment vertical="top" wrapText="1"/>
    </xf>
    <xf numFmtId="165" fontId="0" fillId="5" borderId="23" xfId="0" applyNumberFormat="1" applyFill="1" applyBorder="1" applyAlignment="1" applyProtection="1">
      <alignment vertical="top" wrapText="1"/>
    </xf>
    <xf numFmtId="0" fontId="4" fillId="2" borderId="13" xfId="0" applyFont="1" applyFill="1" applyBorder="1" applyAlignment="1" applyProtection="1">
      <alignment vertical="top" wrapText="1"/>
    </xf>
    <xf numFmtId="0" fontId="2" fillId="0" borderId="9" xfId="0" applyFont="1" applyBorder="1" applyAlignment="1" applyProtection="1">
      <alignment horizontal="left" vertical="top" wrapText="1"/>
    </xf>
    <xf numFmtId="0" fontId="2" fillId="0" borderId="6" xfId="0" applyFont="1" applyBorder="1" applyAlignment="1" applyProtection="1">
      <alignment horizontal="left" vertical="top" wrapText="1"/>
    </xf>
    <xf numFmtId="0" fontId="2" fillId="0" borderId="4" xfId="0" applyFont="1" applyBorder="1" applyAlignment="1" applyProtection="1">
      <alignment horizontal="left" vertical="top" wrapText="1"/>
    </xf>
    <xf numFmtId="165" fontId="2" fillId="5" borderId="15" xfId="0" applyNumberFormat="1" applyFont="1" applyFill="1" applyBorder="1" applyAlignment="1" applyProtection="1">
      <alignment vertical="top" wrapText="1"/>
    </xf>
    <xf numFmtId="0" fontId="4" fillId="0" borderId="0" xfId="0" applyFont="1" applyAlignment="1" applyProtection="1">
      <alignment vertical="top"/>
    </xf>
    <xf numFmtId="0" fontId="3" fillId="0" borderId="0" xfId="0" applyFont="1" applyAlignment="1" applyProtection="1">
      <alignment vertical="top" wrapText="1"/>
    </xf>
    <xf numFmtId="0" fontId="5" fillId="0" borderId="0" xfId="0" applyFont="1" applyAlignment="1" applyProtection="1">
      <alignment vertical="top"/>
    </xf>
    <xf numFmtId="1" fontId="6" fillId="0" borderId="0" xfId="0" applyNumberFormat="1" applyFont="1" applyAlignment="1" applyProtection="1">
      <alignment vertical="top"/>
    </xf>
    <xf numFmtId="167" fontId="3" fillId="0" borderId="0" xfId="0" applyNumberFormat="1" applyFont="1" applyAlignment="1" applyProtection="1">
      <alignment vertical="top"/>
    </xf>
    <xf numFmtId="1" fontId="3" fillId="0" borderId="0" xfId="0" applyNumberFormat="1" applyFont="1" applyAlignment="1" applyProtection="1">
      <alignment vertical="top"/>
    </xf>
    <xf numFmtId="1" fontId="0" fillId="0" borderId="0" xfId="0" applyNumberFormat="1" applyAlignment="1" applyProtection="1">
      <alignment vertical="top"/>
    </xf>
    <xf numFmtId="0" fontId="20" fillId="0" borderId="0" xfId="0" applyFont="1" applyAlignment="1" applyProtection="1">
      <alignment vertical="top" wrapText="1"/>
    </xf>
    <xf numFmtId="0" fontId="2" fillId="0" borderId="17" xfId="0" applyFont="1" applyBorder="1" applyAlignment="1" applyProtection="1">
      <alignment vertical="top"/>
    </xf>
    <xf numFmtId="167" fontId="2" fillId="0" borderId="0" xfId="0" applyNumberFormat="1" applyFont="1" applyAlignment="1" applyProtection="1">
      <alignment vertical="top"/>
    </xf>
    <xf numFmtId="1" fontId="2" fillId="0" borderId="0" xfId="0" applyNumberFormat="1" applyFont="1" applyAlignment="1" applyProtection="1">
      <alignment vertical="top"/>
    </xf>
    <xf numFmtId="0" fontId="2" fillId="0" borderId="0" xfId="0" applyFont="1" applyAlignment="1" applyProtection="1">
      <alignment vertical="top" wrapText="1"/>
    </xf>
    <xf numFmtId="0" fontId="2" fillId="0" borderId="0" xfId="0" applyFont="1" applyAlignment="1" applyProtection="1">
      <alignment vertical="top"/>
    </xf>
    <xf numFmtId="0" fontId="1" fillId="0" borderId="42" xfId="0" applyFont="1" applyBorder="1" applyAlignment="1" applyProtection="1">
      <alignment vertical="top" wrapText="1"/>
    </xf>
    <xf numFmtId="167" fontId="1" fillId="0" borderId="25" xfId="0" applyNumberFormat="1" applyFont="1" applyBorder="1" applyAlignment="1" applyProtection="1">
      <alignment vertical="top" wrapText="1"/>
    </xf>
    <xf numFmtId="167" fontId="1" fillId="0" borderId="26" xfId="0" applyNumberFormat="1" applyFont="1" applyBorder="1" applyAlignment="1" applyProtection="1">
      <alignment vertical="top" wrapText="1"/>
    </xf>
    <xf numFmtId="167" fontId="1" fillId="0" borderId="29" xfId="0" applyNumberFormat="1" applyFont="1" applyBorder="1" applyAlignment="1" applyProtection="1">
      <alignment vertical="top" wrapText="1"/>
    </xf>
    <xf numFmtId="167" fontId="1" fillId="0" borderId="39" xfId="0" applyNumberFormat="1" applyFont="1" applyBorder="1" applyAlignment="1" applyProtection="1">
      <alignment horizontal="left" vertical="top" wrapText="1"/>
    </xf>
    <xf numFmtId="167" fontId="1" fillId="0" borderId="38" xfId="0" applyNumberFormat="1" applyFont="1" applyBorder="1" applyAlignment="1" applyProtection="1">
      <alignment horizontal="left" vertical="top" wrapText="1"/>
    </xf>
    <xf numFmtId="167" fontId="1" fillId="0" borderId="15" xfId="0" applyNumberFormat="1" applyFont="1" applyBorder="1" applyAlignment="1" applyProtection="1">
      <alignment horizontal="left" vertical="top" wrapText="1"/>
    </xf>
    <xf numFmtId="0" fontId="0" fillId="0" borderId="46" xfId="0" applyBorder="1" applyAlignment="1" applyProtection="1">
      <alignment vertical="top" wrapText="1"/>
    </xf>
    <xf numFmtId="168" fontId="0" fillId="6" borderId="1" xfId="0" applyNumberFormat="1" applyFill="1" applyBorder="1" applyAlignment="1" applyProtection="1">
      <alignment vertical="top"/>
    </xf>
    <xf numFmtId="168" fontId="0" fillId="6" borderId="35" xfId="0" applyNumberFormat="1" applyFill="1" applyBorder="1" applyAlignment="1" applyProtection="1">
      <alignment vertical="top"/>
    </xf>
    <xf numFmtId="1" fontId="0" fillId="0" borderId="25" xfId="0" applyNumberFormat="1" applyBorder="1" applyAlignment="1" applyProtection="1">
      <alignment horizontal="left" vertical="top" wrapText="1"/>
    </xf>
    <xf numFmtId="1" fontId="0" fillId="0" borderId="26" xfId="0" applyNumberFormat="1" applyBorder="1" applyAlignment="1" applyProtection="1">
      <alignment horizontal="left" vertical="top" wrapText="1"/>
    </xf>
    <xf numFmtId="1" fontId="0" fillId="0" borderId="29" xfId="0" applyNumberFormat="1" applyBorder="1" applyAlignment="1" applyProtection="1">
      <alignment horizontal="left" vertical="top" wrapText="1"/>
    </xf>
    <xf numFmtId="1" fontId="0" fillId="0" borderId="30" xfId="0" applyNumberFormat="1" applyBorder="1" applyAlignment="1" applyProtection="1">
      <alignment horizontal="left" vertical="top" wrapText="1"/>
    </xf>
    <xf numFmtId="1" fontId="0" fillId="0" borderId="31" xfId="0" applyNumberFormat="1" applyBorder="1" applyAlignment="1" applyProtection="1">
      <alignment horizontal="left" vertical="top" wrapText="1"/>
    </xf>
    <xf numFmtId="1" fontId="0" fillId="0" borderId="32" xfId="0" applyNumberFormat="1" applyBorder="1" applyAlignment="1" applyProtection="1">
      <alignment horizontal="left" vertical="top" wrapText="1"/>
    </xf>
    <xf numFmtId="0" fontId="0" fillId="0" borderId="43" xfId="0" applyBorder="1" applyAlignment="1" applyProtection="1">
      <alignment vertical="top" wrapText="1"/>
    </xf>
    <xf numFmtId="1" fontId="0" fillId="0" borderId="39" xfId="0" applyNumberFormat="1" applyBorder="1" applyAlignment="1" applyProtection="1">
      <alignment horizontal="left" vertical="top" wrapText="1"/>
    </xf>
    <xf numFmtId="1" fontId="0" fillId="0" borderId="38" xfId="0" applyNumberFormat="1" applyBorder="1" applyAlignment="1" applyProtection="1">
      <alignment horizontal="left" vertical="top" wrapText="1"/>
    </xf>
    <xf numFmtId="1" fontId="0" fillId="0" borderId="15" xfId="0" applyNumberFormat="1" applyBorder="1" applyAlignment="1" applyProtection="1">
      <alignment horizontal="left" vertical="top" wrapText="1"/>
    </xf>
    <xf numFmtId="167" fontId="1" fillId="0" borderId="25" xfId="0" applyNumberFormat="1" applyFont="1" applyBorder="1" applyAlignment="1" applyProtection="1">
      <alignment vertical="top"/>
    </xf>
    <xf numFmtId="1" fontId="1" fillId="0" borderId="26" xfId="0" applyNumberFormat="1" applyFont="1" applyBorder="1" applyAlignment="1" applyProtection="1">
      <alignment vertical="top"/>
    </xf>
    <xf numFmtId="167" fontId="1" fillId="0" borderId="29" xfId="0" applyNumberFormat="1" applyFont="1" applyBorder="1" applyAlignment="1" applyProtection="1">
      <alignment vertical="top"/>
    </xf>
    <xf numFmtId="0" fontId="1" fillId="0" borderId="3" xfId="0" applyFont="1" applyBorder="1" applyAlignment="1" applyProtection="1">
      <alignment vertical="top" wrapText="1"/>
    </xf>
    <xf numFmtId="1" fontId="21" fillId="0" borderId="1" xfId="0" applyNumberFormat="1" applyFont="1" applyBorder="1" applyAlignment="1" applyProtection="1">
      <alignment vertical="top" wrapText="1"/>
    </xf>
    <xf numFmtId="0" fontId="22" fillId="0" borderId="3" xfId="0" applyFont="1" applyBorder="1" applyAlignment="1" applyProtection="1">
      <alignment horizontal="left" vertical="top" wrapText="1"/>
    </xf>
    <xf numFmtId="0" fontId="22" fillId="0" borderId="40" xfId="0" applyFont="1" applyBorder="1" applyAlignment="1" applyProtection="1">
      <alignment horizontal="left" vertical="top" wrapText="1"/>
    </xf>
    <xf numFmtId="0" fontId="22" fillId="0" borderId="40" xfId="0" applyFont="1" applyBorder="1" applyAlignment="1" applyProtection="1">
      <alignment horizontal="left" vertical="top" wrapText="1"/>
    </xf>
    <xf numFmtId="0" fontId="22" fillId="0" borderId="45" xfId="0" applyFont="1" applyBorder="1" applyAlignment="1" applyProtection="1">
      <alignment horizontal="left" vertical="top" wrapText="1"/>
    </xf>
    <xf numFmtId="0" fontId="22" fillId="6" borderId="40" xfId="0" applyFont="1" applyFill="1" applyBorder="1" applyAlignment="1" applyProtection="1">
      <alignment horizontal="left" vertical="top" wrapText="1"/>
    </xf>
    <xf numFmtId="0" fontId="22" fillId="0" borderId="47" xfId="0" applyFont="1" applyBorder="1" applyAlignment="1" applyProtection="1">
      <alignment horizontal="left" vertical="top" wrapText="1"/>
    </xf>
    <xf numFmtId="0" fontId="22" fillId="0" borderId="45" xfId="0" applyFont="1" applyBorder="1" applyAlignment="1" applyProtection="1">
      <alignment horizontal="left" vertical="top" wrapText="1"/>
    </xf>
    <xf numFmtId="0" fontId="22" fillId="0" borderId="47" xfId="0" applyFont="1" applyBorder="1" applyAlignment="1" applyProtection="1">
      <alignment horizontal="left" vertical="top" wrapText="1"/>
    </xf>
    <xf numFmtId="0" fontId="22" fillId="0" borderId="22" xfId="0" applyFont="1" applyBorder="1" applyAlignment="1" applyProtection="1">
      <alignment vertical="top" wrapText="1"/>
    </xf>
    <xf numFmtId="1" fontId="21" fillId="0" borderId="31" xfId="0" applyNumberFormat="1" applyFont="1" applyBorder="1" applyAlignment="1" applyProtection="1">
      <alignment vertical="top" wrapText="1"/>
    </xf>
    <xf numFmtId="0" fontId="22" fillId="0" borderId="44" xfId="0" applyFont="1" applyBorder="1" applyAlignment="1" applyProtection="1">
      <alignment vertical="top" wrapText="1"/>
    </xf>
    <xf numFmtId="0" fontId="2" fillId="0" borderId="17" xfId="0" applyFont="1" applyBorder="1" applyAlignment="1" applyProtection="1">
      <alignment vertical="top" wrapText="1"/>
    </xf>
    <xf numFmtId="167" fontId="1" fillId="0" borderId="42" xfId="0" applyNumberFormat="1" applyFont="1" applyBorder="1" applyAlignment="1" applyProtection="1">
      <alignment vertical="top"/>
    </xf>
    <xf numFmtId="1" fontId="1" fillId="0" borderId="27" xfId="0" applyNumberFormat="1" applyFont="1" applyBorder="1" applyAlignment="1" applyProtection="1">
      <alignment vertical="top"/>
    </xf>
    <xf numFmtId="0" fontId="1" fillId="0" borderId="49" xfId="0" applyFont="1" applyBorder="1" applyAlignment="1" applyProtection="1">
      <alignment vertical="top" wrapText="1"/>
    </xf>
    <xf numFmtId="0" fontId="0" fillId="0" borderId="47" xfId="0" applyBorder="1" applyAlignment="1" applyProtection="1">
      <alignment horizontal="left" vertical="top" wrapText="1"/>
    </xf>
    <xf numFmtId="0" fontId="0" fillId="0" borderId="24" xfId="0" applyBorder="1" applyAlignment="1" applyProtection="1">
      <alignment horizontal="left" vertical="top" wrapText="1"/>
    </xf>
    <xf numFmtId="167" fontId="0" fillId="0" borderId="0" xfId="0" applyNumberFormat="1" applyAlignment="1" applyProtection="1">
      <alignment vertical="top"/>
    </xf>
    <xf numFmtId="0" fontId="1" fillId="0" borderId="18" xfId="0" applyFont="1" applyBorder="1" applyAlignment="1" applyProtection="1">
      <alignment vertical="top" wrapText="1"/>
    </xf>
    <xf numFmtId="0" fontId="0" fillId="0" borderId="46" xfId="0" quotePrefix="1" applyBorder="1" applyAlignment="1" applyProtection="1">
      <alignment vertical="top" wrapText="1"/>
    </xf>
    <xf numFmtId="0" fontId="1" fillId="0" borderId="40" xfId="0" applyFont="1" applyBorder="1" applyAlignment="1" applyProtection="1">
      <alignment vertical="top" wrapText="1"/>
    </xf>
    <xf numFmtId="0" fontId="0" fillId="0" borderId="22" xfId="0" applyBorder="1" applyAlignment="1" applyProtection="1">
      <alignment horizontal="left" vertical="top" wrapText="1"/>
    </xf>
    <xf numFmtId="0" fontId="0" fillId="0" borderId="52" xfId="0" quotePrefix="1" applyBorder="1" applyAlignment="1" applyProtection="1">
      <alignment vertical="top" wrapText="1"/>
    </xf>
    <xf numFmtId="0" fontId="0" fillId="0" borderId="47" xfId="0" applyBorder="1" applyAlignment="1" applyProtection="1">
      <alignment horizontal="left" vertical="top" wrapText="1"/>
    </xf>
    <xf numFmtId="0" fontId="0" fillId="0" borderId="43" xfId="0" quotePrefix="1" applyBorder="1" applyAlignment="1" applyProtection="1">
      <alignment vertical="top" wrapText="1"/>
    </xf>
    <xf numFmtId="0" fontId="0" fillId="0" borderId="44" xfId="0" applyBorder="1" applyAlignment="1" applyProtection="1">
      <alignment horizontal="left" vertical="top" wrapText="1"/>
    </xf>
    <xf numFmtId="167" fontId="1" fillId="0" borderId="0" xfId="0" applyNumberFormat="1" applyFont="1" applyAlignment="1" applyProtection="1">
      <alignment vertical="top"/>
    </xf>
    <xf numFmtId="1" fontId="1" fillId="0" borderId="0" xfId="0" applyNumberFormat="1" applyFont="1" applyAlignment="1" applyProtection="1">
      <alignment vertical="top"/>
    </xf>
    <xf numFmtId="0" fontId="1" fillId="0" borderId="0" xfId="0" applyFont="1" applyAlignment="1" applyProtection="1">
      <alignment vertical="top" wrapText="1"/>
    </xf>
    <xf numFmtId="0" fontId="0" fillId="0" borderId="40" xfId="0" applyBorder="1" applyAlignment="1" applyProtection="1">
      <alignment horizontal="left" vertical="top" wrapText="1"/>
    </xf>
    <xf numFmtId="0" fontId="0" fillId="0" borderId="45" xfId="0" applyBorder="1" applyAlignment="1" applyProtection="1">
      <alignment horizontal="left" vertical="top" wrapText="1"/>
    </xf>
    <xf numFmtId="0" fontId="0" fillId="0" borderId="37" xfId="0" applyBorder="1" applyAlignment="1" applyProtection="1">
      <alignment vertical="top" wrapText="1"/>
    </xf>
    <xf numFmtId="0" fontId="0" fillId="0" borderId="24" xfId="0" applyBorder="1" applyAlignment="1" applyProtection="1">
      <alignment horizontal="left" vertical="top" wrapText="1"/>
    </xf>
    <xf numFmtId="167" fontId="1" fillId="0" borderId="49" xfId="0" applyNumberFormat="1" applyFont="1" applyBorder="1" applyAlignment="1" applyProtection="1">
      <alignment vertical="top" wrapText="1"/>
    </xf>
    <xf numFmtId="169" fontId="0" fillId="6" borderId="1" xfId="0" applyNumberFormat="1" applyFill="1" applyBorder="1" applyAlignment="1" applyProtection="1">
      <alignment vertical="top"/>
    </xf>
    <xf numFmtId="1" fontId="0" fillId="0" borderId="22" xfId="0" applyNumberFormat="1" applyBorder="1" applyAlignment="1" applyProtection="1">
      <alignment horizontal="left" vertical="top" wrapText="1"/>
    </xf>
    <xf numFmtId="1" fontId="0" fillId="0" borderId="44" xfId="0" applyNumberFormat="1" applyBorder="1" applyAlignment="1" applyProtection="1">
      <alignment horizontal="left" vertical="top" wrapText="1"/>
    </xf>
    <xf numFmtId="169" fontId="0" fillId="6" borderId="51" xfId="0" applyNumberFormat="1" applyFill="1" applyBorder="1" applyAlignment="1" applyProtection="1">
      <alignment vertical="top"/>
    </xf>
    <xf numFmtId="1" fontId="0" fillId="0" borderId="24" xfId="0" applyNumberFormat="1" applyBorder="1" applyAlignment="1" applyProtection="1">
      <alignment horizontal="left" vertical="top" wrapText="1"/>
    </xf>
    <xf numFmtId="0" fontId="20" fillId="0" borderId="0" xfId="0" applyFont="1" applyAlignment="1" applyProtection="1">
      <alignment vertical="top"/>
    </xf>
    <xf numFmtId="0" fontId="0" fillId="0" borderId="44" xfId="0" applyBorder="1" applyAlignment="1" applyProtection="1">
      <alignment horizontal="left" vertical="top" wrapText="1"/>
    </xf>
    <xf numFmtId="167" fontId="1" fillId="0" borderId="27" xfId="0" applyNumberFormat="1" applyFont="1" applyBorder="1" applyAlignment="1" applyProtection="1">
      <alignment vertical="top"/>
    </xf>
    <xf numFmtId="0" fontId="0" fillId="0" borderId="28" xfId="0" quotePrefix="1" applyBorder="1" applyAlignment="1" applyProtection="1">
      <alignment vertical="top" wrapText="1"/>
    </xf>
    <xf numFmtId="1" fontId="0" fillId="6" borderId="10" xfId="0" applyNumberFormat="1" applyFill="1" applyBorder="1" applyAlignment="1" applyProtection="1">
      <alignment vertical="top"/>
    </xf>
    <xf numFmtId="0" fontId="0" fillId="0" borderId="19" xfId="0" applyBorder="1" applyAlignment="1" applyProtection="1">
      <alignment vertical="top" wrapText="1"/>
    </xf>
    <xf numFmtId="0" fontId="0" fillId="0" borderId="0" xfId="0" applyFont="1" applyAlignment="1" applyProtection="1">
      <alignment vertical="top"/>
    </xf>
    <xf numFmtId="0" fontId="0" fillId="0" borderId="13" xfId="0" applyBorder="1" applyAlignment="1" applyProtection="1">
      <alignment horizontal="left" vertical="top" wrapText="1"/>
    </xf>
    <xf numFmtId="0" fontId="1" fillId="0" borderId="25" xfId="0" applyFont="1" applyBorder="1" applyAlignment="1" applyProtection="1">
      <alignment vertical="top" wrapText="1"/>
    </xf>
    <xf numFmtId="0" fontId="1" fillId="0" borderId="29" xfId="0" applyFont="1" applyBorder="1" applyAlignment="1" applyProtection="1">
      <alignment vertical="top" wrapText="1"/>
    </xf>
    <xf numFmtId="0" fontId="0" fillId="0" borderId="28" xfId="0" applyBorder="1" applyAlignment="1" applyProtection="1">
      <alignment vertical="top" wrapText="1"/>
    </xf>
    <xf numFmtId="0" fontId="0" fillId="6" borderId="1" xfId="0" applyFill="1" applyBorder="1" applyAlignment="1" applyProtection="1">
      <alignment horizontal="right" vertical="center" wrapText="1"/>
    </xf>
    <xf numFmtId="0" fontId="0" fillId="0" borderId="34" xfId="0" applyBorder="1" applyAlignment="1" applyProtection="1">
      <alignment horizontal="left" vertical="top" wrapText="1"/>
    </xf>
    <xf numFmtId="0" fontId="0" fillId="0" borderId="30" xfId="0" applyBorder="1" applyAlignment="1" applyProtection="1">
      <alignment vertical="top" wrapText="1"/>
    </xf>
    <xf numFmtId="0" fontId="0" fillId="6" borderId="31" xfId="0" applyFill="1" applyBorder="1" applyAlignment="1" applyProtection="1">
      <alignment horizontal="right" vertical="center" wrapText="1"/>
    </xf>
    <xf numFmtId="0" fontId="0" fillId="0" borderId="36" xfId="0" applyBorder="1" applyAlignment="1" applyProtection="1">
      <alignment horizontal="left" vertical="top" wrapText="1"/>
    </xf>
    <xf numFmtId="0" fontId="0" fillId="0" borderId="8" xfId="0" applyBorder="1" applyAlignment="1" applyProtection="1">
      <alignment vertical="top" wrapText="1"/>
    </xf>
    <xf numFmtId="0" fontId="0" fillId="6" borderId="0" xfId="0" applyFill="1" applyBorder="1" applyAlignment="1" applyProtection="1">
      <alignment horizontal="right" vertical="center" wrapText="1"/>
    </xf>
    <xf numFmtId="0" fontId="0" fillId="0" borderId="0" xfId="0" applyBorder="1" applyAlignment="1" applyProtection="1">
      <alignment horizontal="left" vertical="top" wrapText="1"/>
    </xf>
    <xf numFmtId="0" fontId="0" fillId="0" borderId="45" xfId="0" applyBorder="1" applyAlignment="1" applyProtection="1">
      <alignment horizontal="left" vertical="top" wrapText="1"/>
    </xf>
    <xf numFmtId="1" fontId="0" fillId="6" borderId="33" xfId="0" applyNumberFormat="1" applyFill="1" applyBorder="1" applyAlignment="1" applyProtection="1">
      <alignment vertical="top"/>
    </xf>
  </cellXfs>
  <cellStyles count="2">
    <cellStyle name="Standaard" xfId="0" builtinId="0"/>
    <cellStyle name="Valuta"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3"/>
  <sheetViews>
    <sheetView tabSelected="1" zoomScale="110" zoomScaleNormal="110" workbookViewId="0">
      <selection activeCell="B19" sqref="B19"/>
    </sheetView>
  </sheetViews>
  <sheetFormatPr defaultColWidth="9.140625" defaultRowHeight="12.75" x14ac:dyDescent="0.2"/>
  <cols>
    <col min="1" max="1" width="10.7109375" style="5" customWidth="1"/>
    <col min="2" max="2" width="89.28515625" style="5" customWidth="1"/>
    <col min="3" max="4" width="19" style="5" customWidth="1"/>
    <col min="5" max="5" width="30" style="5" customWidth="1"/>
    <col min="6" max="6" width="81.42578125" style="5" customWidth="1"/>
    <col min="7" max="10" width="9.140625" style="4"/>
    <col min="11" max="11" width="18" style="4" customWidth="1"/>
    <col min="12" max="16384" width="9.140625" style="4"/>
  </cols>
  <sheetData>
    <row r="1" spans="1:11" s="1" customFormat="1" ht="21" x14ac:dyDescent="0.35">
      <c r="A1" s="91" t="s">
        <v>113</v>
      </c>
      <c r="B1" s="91"/>
      <c r="C1" s="91"/>
      <c r="D1" s="91"/>
      <c r="E1" s="91"/>
      <c r="F1" s="91"/>
    </row>
    <row r="2" spans="1:11" ht="12.75" customHeight="1" x14ac:dyDescent="0.2">
      <c r="A2" s="93"/>
      <c r="B2" s="93"/>
      <c r="C2" s="3"/>
      <c r="D2" s="3"/>
      <c r="E2" s="3"/>
      <c r="F2" s="3"/>
    </row>
    <row r="3" spans="1:11" x14ac:dyDescent="0.2">
      <c r="A3" s="92" t="s">
        <v>80</v>
      </c>
      <c r="B3" s="92"/>
      <c r="C3" s="92"/>
      <c r="D3" s="92"/>
      <c r="E3" s="92"/>
      <c r="F3" s="92"/>
      <c r="G3" s="92"/>
      <c r="H3" s="92"/>
    </row>
    <row r="4" spans="1:11" x14ac:dyDescent="0.2">
      <c r="A4" s="92" t="s">
        <v>81</v>
      </c>
      <c r="B4" s="92"/>
      <c r="C4" s="92"/>
      <c r="D4" s="92"/>
      <c r="E4" s="92"/>
      <c r="G4" s="86"/>
      <c r="H4" s="86"/>
    </row>
    <row r="5" spans="1:11" x14ac:dyDescent="0.2">
      <c r="A5" s="86" t="s">
        <v>15</v>
      </c>
      <c r="B5" s="86"/>
      <c r="C5" s="86"/>
      <c r="D5" s="86"/>
      <c r="E5" s="86"/>
      <c r="F5" s="86"/>
      <c r="G5" s="86"/>
      <c r="H5" s="86"/>
    </row>
    <row r="6" spans="1:11" x14ac:dyDescent="0.2">
      <c r="A6" s="86" t="s">
        <v>10</v>
      </c>
      <c r="B6" s="86"/>
      <c r="C6" s="86"/>
      <c r="D6" s="86"/>
      <c r="E6" s="86"/>
      <c r="F6" s="86"/>
      <c r="G6" s="86"/>
      <c r="H6" s="86"/>
    </row>
    <row r="7" spans="1:11" x14ac:dyDescent="0.2">
      <c r="A7" s="86" t="s">
        <v>168</v>
      </c>
      <c r="B7" s="86"/>
      <c r="C7" s="86"/>
      <c r="D7" s="86"/>
      <c r="E7" s="86"/>
      <c r="F7" s="86"/>
      <c r="G7" s="86"/>
      <c r="H7" s="86"/>
    </row>
    <row r="8" spans="1:11" x14ac:dyDescent="0.2">
      <c r="A8" s="86" t="s">
        <v>20</v>
      </c>
      <c r="B8" s="86"/>
      <c r="C8" s="86"/>
      <c r="D8" s="86"/>
      <c r="E8" s="86"/>
      <c r="F8" s="86"/>
      <c r="G8" s="86"/>
      <c r="H8" s="86"/>
    </row>
    <row r="9" spans="1:11" ht="15.75" customHeight="1" thickBot="1" x14ac:dyDescent="0.25">
      <c r="A9" s="88"/>
      <c r="B9" s="88"/>
      <c r="C9" s="88"/>
      <c r="D9" s="88"/>
      <c r="E9" s="88"/>
    </row>
    <row r="10" spans="1:11" x14ac:dyDescent="0.2">
      <c r="A10" s="6" t="s">
        <v>1</v>
      </c>
      <c r="B10" s="7"/>
      <c r="C10" s="7"/>
      <c r="D10" s="7"/>
      <c r="E10" s="8" t="s">
        <v>0</v>
      </c>
    </row>
    <row r="11" spans="1:11" x14ac:dyDescent="0.2">
      <c r="A11" s="9"/>
      <c r="B11" s="89" t="s">
        <v>73</v>
      </c>
      <c r="C11" s="90"/>
      <c r="D11" s="10"/>
      <c r="E11" s="2">
        <f>'2. Eenheidsprijzen'!C102</f>
        <v>0</v>
      </c>
    </row>
    <row r="12" spans="1:11" x14ac:dyDescent="0.2">
      <c r="A12" s="9"/>
      <c r="B12" s="89" t="s">
        <v>174</v>
      </c>
      <c r="C12" s="90"/>
      <c r="D12" s="10"/>
      <c r="E12" s="2">
        <f>'3. Implementatiefase'!E52</f>
        <v>0</v>
      </c>
    </row>
    <row r="13" spans="1:11" ht="13.5" thickBot="1" x14ac:dyDescent="0.25">
      <c r="A13" s="11"/>
      <c r="B13" s="90" t="s">
        <v>175</v>
      </c>
      <c r="C13" s="90"/>
      <c r="D13" s="85"/>
      <c r="E13" s="2">
        <f>'4. Beheer- en Onderhoudsfase'!E23</f>
        <v>0</v>
      </c>
    </row>
    <row r="14" spans="1:11" ht="15.75" thickBot="1" x14ac:dyDescent="0.25">
      <c r="A14" s="12"/>
      <c r="B14" s="13" t="s">
        <v>14</v>
      </c>
      <c r="C14" s="13"/>
      <c r="D14" s="13"/>
      <c r="E14" s="14">
        <f>SUM(E11:E13)</f>
        <v>0</v>
      </c>
    </row>
    <row r="15" spans="1:11" x14ac:dyDescent="0.2">
      <c r="E15" s="15"/>
      <c r="K15" s="16"/>
    </row>
    <row r="16" spans="1:11" x14ac:dyDescent="0.2">
      <c r="A16" s="4"/>
      <c r="B16" s="4"/>
      <c r="C16" s="4"/>
      <c r="D16" s="4"/>
      <c r="E16" s="4"/>
    </row>
    <row r="17" spans="1:6" x14ac:dyDescent="0.2">
      <c r="A17" s="4"/>
      <c r="B17" s="4"/>
      <c r="C17" s="4"/>
      <c r="D17" s="4"/>
      <c r="E17" s="4"/>
    </row>
    <row r="18" spans="1:6" x14ac:dyDescent="0.2">
      <c r="A18" s="4"/>
      <c r="B18" s="4"/>
      <c r="C18" s="4"/>
      <c r="D18" s="4"/>
      <c r="E18" s="4"/>
    </row>
    <row r="19" spans="1:6" x14ac:dyDescent="0.2">
      <c r="A19" s="4"/>
      <c r="B19" s="17"/>
      <c r="C19" s="4"/>
      <c r="D19" s="4"/>
      <c r="E19" s="4"/>
    </row>
    <row r="20" spans="1:6" ht="15.75" customHeight="1" x14ac:dyDescent="0.2">
      <c r="A20" s="4"/>
      <c r="B20" s="18"/>
      <c r="C20" s="4"/>
      <c r="D20" s="4"/>
      <c r="E20" s="4"/>
    </row>
    <row r="21" spans="1:6" ht="15.75" customHeight="1" x14ac:dyDescent="0.2">
      <c r="A21" s="4"/>
      <c r="B21" s="4"/>
      <c r="C21" s="4"/>
      <c r="D21" s="4"/>
      <c r="E21" s="4"/>
    </row>
    <row r="22" spans="1:6" x14ac:dyDescent="0.2">
      <c r="F22" s="4"/>
    </row>
    <row r="24" spans="1:6" ht="12.75" customHeight="1" x14ac:dyDescent="0.2">
      <c r="B24" s="4"/>
      <c r="C24" s="4"/>
      <c r="D24" s="4"/>
      <c r="E24" s="4"/>
    </row>
    <row r="25" spans="1:6" ht="16.5" customHeight="1" x14ac:dyDescent="0.2">
      <c r="B25" s="4"/>
      <c r="C25" s="4"/>
      <c r="D25" s="4"/>
      <c r="E25" s="4"/>
    </row>
    <row r="26" spans="1:6" ht="18.75" customHeight="1" x14ac:dyDescent="0.2">
      <c r="B26" s="4"/>
      <c r="C26" s="4"/>
      <c r="D26" s="4"/>
      <c r="E26" s="4"/>
    </row>
    <row r="27" spans="1:6" ht="52.5" customHeight="1" x14ac:dyDescent="0.2">
      <c r="B27" s="4"/>
      <c r="C27" s="4"/>
      <c r="D27" s="4"/>
      <c r="E27" s="4"/>
    </row>
    <row r="28" spans="1:6" ht="18" customHeight="1" x14ac:dyDescent="0.2">
      <c r="B28" s="4"/>
      <c r="C28" s="4"/>
      <c r="D28" s="4"/>
      <c r="E28" s="4"/>
    </row>
    <row r="43" ht="13.5" customHeight="1" x14ac:dyDescent="0.2"/>
  </sheetData>
  <sheetProtection algorithmName="SHA-512" hashValue="COjhopQSon1M7KCgmi5XJFirSK3qPNv4VRU6LeBDQgXBhSdhhXtVdDnLsXYjsyt31BcZIP/WfW9xJnvnKvWt5Q==" saltValue="z6W1WkPkVO9n8J7RqRgQ5g==" spinCount="100000" sheet="1" objects="1" scenarios="1"/>
  <mergeCells count="8">
    <mergeCell ref="A9:E9"/>
    <mergeCell ref="B12:C12"/>
    <mergeCell ref="B13:C13"/>
    <mergeCell ref="A1:F1"/>
    <mergeCell ref="A3:H3"/>
    <mergeCell ref="A4:E4"/>
    <mergeCell ref="A2:B2"/>
    <mergeCell ref="B11:C11"/>
  </mergeCells>
  <pageMargins left="0.70866141732283472" right="0.39370078740157483" top="0.74803149606299213" bottom="0.49" header="0.31496062992125984" footer="0.31496062992125984"/>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B0537-BB1D-43E7-AAC1-1DEE60DD4CAB}">
  <dimension ref="A1:L102"/>
  <sheetViews>
    <sheetView zoomScale="90" zoomScaleNormal="90" workbookViewId="0">
      <pane ySplit="2" topLeftCell="A46" activePane="bottomLeft" state="frozen"/>
      <selection pane="bottomLeft" activeCell="E62" sqref="E62:E71"/>
    </sheetView>
  </sheetViews>
  <sheetFormatPr defaultColWidth="9.140625" defaultRowHeight="15" x14ac:dyDescent="0.25"/>
  <cols>
    <col min="1" max="1" width="78.85546875" style="108" customWidth="1"/>
    <col min="2" max="2" width="15.140625" style="108" bestFit="1" customWidth="1"/>
    <col min="3" max="3" width="12.42578125" style="154" bestFit="1" customWidth="1"/>
    <col min="4" max="4" width="13.85546875" style="108" customWidth="1"/>
    <col min="5" max="5" width="79.28515625" style="107" customWidth="1"/>
    <col min="6" max="6" width="18" style="108" customWidth="1"/>
    <col min="7" max="7" width="31.28515625" style="108" bestFit="1" customWidth="1"/>
    <col min="8" max="16384" width="9.140625" style="108"/>
  </cols>
  <sheetData>
    <row r="1" spans="1:12" s="104" customFormat="1" ht="21" x14ac:dyDescent="0.25">
      <c r="A1" s="150" t="s">
        <v>112</v>
      </c>
      <c r="C1" s="151"/>
      <c r="E1" s="105"/>
    </row>
    <row r="2" spans="1:12" ht="15.75" x14ac:dyDescent="0.25">
      <c r="A2" s="106" t="s">
        <v>26</v>
      </c>
      <c r="B2" s="152"/>
      <c r="C2" s="153"/>
      <c r="D2" s="152"/>
      <c r="E2" s="149"/>
      <c r="F2" s="114"/>
      <c r="G2" s="114"/>
      <c r="H2" s="114"/>
      <c r="I2" s="114"/>
      <c r="J2" s="114"/>
    </row>
    <row r="3" spans="1:12" ht="22.5" customHeight="1" thickBot="1" x14ac:dyDescent="0.3">
      <c r="A3" s="106"/>
      <c r="J3" s="155"/>
    </row>
    <row r="4" spans="1:12" ht="19.5" thickBot="1" x14ac:dyDescent="0.3">
      <c r="A4" s="156" t="s">
        <v>116</v>
      </c>
      <c r="B4" s="157"/>
      <c r="C4" s="158"/>
      <c r="D4" s="157"/>
      <c r="E4" s="159"/>
      <c r="G4" s="160"/>
      <c r="H4" s="160"/>
      <c r="I4" s="160"/>
      <c r="J4" s="160"/>
    </row>
    <row r="5" spans="1:12" ht="30.75" thickBot="1" x14ac:dyDescent="0.3">
      <c r="A5" s="161" t="s">
        <v>27</v>
      </c>
      <c r="B5" s="162" t="s">
        <v>91</v>
      </c>
      <c r="C5" s="163" t="s">
        <v>28</v>
      </c>
      <c r="D5" s="164" t="s">
        <v>2</v>
      </c>
      <c r="E5" s="165" t="s">
        <v>29</v>
      </c>
      <c r="F5" s="166"/>
      <c r="G5" s="167"/>
      <c r="H5" s="106"/>
      <c r="I5" s="106"/>
      <c r="J5" s="155"/>
    </row>
    <row r="6" spans="1:12" ht="15" customHeight="1" x14ac:dyDescent="0.25">
      <c r="A6" s="168" t="s">
        <v>92</v>
      </c>
      <c r="B6" s="72">
        <v>0</v>
      </c>
      <c r="C6" s="169" t="s">
        <v>93</v>
      </c>
      <c r="D6" s="170" t="s">
        <v>93</v>
      </c>
      <c r="E6" s="171" t="s">
        <v>123</v>
      </c>
      <c r="F6" s="172"/>
      <c r="G6" s="173"/>
      <c r="H6" s="106"/>
      <c r="I6" s="106"/>
      <c r="J6" s="106"/>
      <c r="K6" s="106"/>
      <c r="L6" s="155"/>
    </row>
    <row r="7" spans="1:12" ht="59.25" customHeight="1" thickBot="1" x14ac:dyDescent="0.3">
      <c r="A7" s="168" t="s">
        <v>115</v>
      </c>
      <c r="B7" s="72">
        <v>0</v>
      </c>
      <c r="C7" s="169" t="s">
        <v>93</v>
      </c>
      <c r="D7" s="170" t="s">
        <v>93</v>
      </c>
      <c r="E7" s="174"/>
      <c r="F7" s="175"/>
      <c r="G7" s="176"/>
      <c r="H7" s="106"/>
      <c r="I7" s="106"/>
      <c r="J7" s="106"/>
      <c r="K7" s="106"/>
      <c r="L7" s="155"/>
    </row>
    <row r="8" spans="1:12" ht="36" customHeight="1" thickBot="1" x14ac:dyDescent="0.3">
      <c r="A8" s="177" t="s">
        <v>117</v>
      </c>
      <c r="B8" s="73">
        <v>0</v>
      </c>
      <c r="C8" s="31">
        <v>25000</v>
      </c>
      <c r="D8" s="71">
        <f>(1-B8)*C8</f>
        <v>25000</v>
      </c>
      <c r="E8" s="178" t="s">
        <v>118</v>
      </c>
      <c r="F8" s="179"/>
      <c r="G8" s="180"/>
      <c r="H8" s="106"/>
      <c r="I8" s="106"/>
      <c r="J8" s="155"/>
    </row>
    <row r="9" spans="1:12" ht="15.75" thickBot="1" x14ac:dyDescent="0.3">
      <c r="A9" s="106"/>
      <c r="J9" s="155"/>
    </row>
    <row r="10" spans="1:12" ht="19.5" thickBot="1" x14ac:dyDescent="0.3">
      <c r="A10" s="156" t="s">
        <v>30</v>
      </c>
      <c r="B10" s="157"/>
      <c r="C10" s="158"/>
      <c r="D10" s="157"/>
      <c r="E10" s="159"/>
      <c r="G10" s="160"/>
      <c r="H10" s="160"/>
      <c r="I10" s="160"/>
      <c r="J10" s="160"/>
    </row>
    <row r="11" spans="1:12" ht="15.75" thickBot="1" x14ac:dyDescent="0.3">
      <c r="A11" s="161" t="s">
        <v>27</v>
      </c>
      <c r="B11" s="181" t="s">
        <v>31</v>
      </c>
      <c r="C11" s="182" t="s">
        <v>32</v>
      </c>
      <c r="D11" s="183" t="s">
        <v>2</v>
      </c>
      <c r="E11" s="184" t="s">
        <v>29</v>
      </c>
      <c r="F11" s="106"/>
      <c r="G11" s="106"/>
      <c r="H11" s="106"/>
      <c r="I11" s="106"/>
      <c r="J11" s="155"/>
    </row>
    <row r="12" spans="1:12" ht="36" customHeight="1" x14ac:dyDescent="0.25">
      <c r="A12" s="168" t="s">
        <v>33</v>
      </c>
      <c r="B12" s="68"/>
      <c r="C12" s="185">
        <v>30</v>
      </c>
      <c r="D12" s="69">
        <f>B12*C12</f>
        <v>0</v>
      </c>
      <c r="E12" s="186" t="s">
        <v>120</v>
      </c>
      <c r="J12" s="155"/>
    </row>
    <row r="13" spans="1:12" ht="26.45" customHeight="1" x14ac:dyDescent="0.25">
      <c r="A13" s="168" t="s">
        <v>34</v>
      </c>
      <c r="B13" s="68"/>
      <c r="C13" s="185">
        <v>20</v>
      </c>
      <c r="D13" s="69">
        <f t="shared" ref="D13:D32" si="0">B13*C13</f>
        <v>0</v>
      </c>
      <c r="E13" s="187"/>
      <c r="J13" s="155"/>
    </row>
    <row r="14" spans="1:12" ht="26.45" customHeight="1" x14ac:dyDescent="0.25">
      <c r="A14" s="168" t="s">
        <v>119</v>
      </c>
      <c r="B14" s="68"/>
      <c r="C14" s="185">
        <v>5</v>
      </c>
      <c r="D14" s="69">
        <f t="shared" si="0"/>
        <v>0</v>
      </c>
      <c r="E14" s="187"/>
      <c r="J14" s="155"/>
    </row>
    <row r="15" spans="1:12" ht="26.45" customHeight="1" x14ac:dyDescent="0.25">
      <c r="A15" s="168" t="s">
        <v>125</v>
      </c>
      <c r="B15" s="68"/>
      <c r="C15" s="185">
        <v>5</v>
      </c>
      <c r="D15" s="69">
        <f t="shared" si="0"/>
        <v>0</v>
      </c>
      <c r="E15" s="188" t="s">
        <v>126</v>
      </c>
      <c r="J15" s="155"/>
    </row>
    <row r="16" spans="1:12" x14ac:dyDescent="0.25">
      <c r="A16" s="168" t="s">
        <v>82</v>
      </c>
      <c r="B16" s="68"/>
      <c r="C16" s="185">
        <v>20</v>
      </c>
      <c r="D16" s="69">
        <f t="shared" si="0"/>
        <v>0</v>
      </c>
      <c r="E16" s="189" t="s">
        <v>176</v>
      </c>
      <c r="J16" s="155"/>
    </row>
    <row r="17" spans="1:10" ht="30" x14ac:dyDescent="0.25">
      <c r="A17" s="168" t="s">
        <v>104</v>
      </c>
      <c r="B17" s="68"/>
      <c r="C17" s="185">
        <v>30</v>
      </c>
      <c r="D17" s="69">
        <f t="shared" si="0"/>
        <v>0</v>
      </c>
      <c r="E17" s="189" t="s">
        <v>71</v>
      </c>
      <c r="J17" s="155"/>
    </row>
    <row r="18" spans="1:10" ht="45" x14ac:dyDescent="0.25">
      <c r="A18" s="168" t="s">
        <v>162</v>
      </c>
      <c r="B18" s="68"/>
      <c r="C18" s="185">
        <v>15</v>
      </c>
      <c r="D18" s="69">
        <f t="shared" si="0"/>
        <v>0</v>
      </c>
      <c r="E18" s="189" t="s">
        <v>71</v>
      </c>
      <c r="J18" s="155"/>
    </row>
    <row r="19" spans="1:10" x14ac:dyDescent="0.25">
      <c r="A19" s="168" t="s">
        <v>163</v>
      </c>
      <c r="B19" s="68"/>
      <c r="C19" s="185">
        <v>5</v>
      </c>
      <c r="D19" s="69">
        <f t="shared" si="0"/>
        <v>0</v>
      </c>
      <c r="E19" s="189" t="s">
        <v>71</v>
      </c>
      <c r="J19" s="155"/>
    </row>
    <row r="20" spans="1:10" ht="30" customHeight="1" x14ac:dyDescent="0.25">
      <c r="A20" s="168" t="s">
        <v>135</v>
      </c>
      <c r="B20" s="87"/>
      <c r="C20" s="185">
        <v>3</v>
      </c>
      <c r="D20" s="69">
        <f t="shared" si="0"/>
        <v>0</v>
      </c>
      <c r="E20" s="190" t="s">
        <v>70</v>
      </c>
      <c r="J20" s="155"/>
    </row>
    <row r="21" spans="1:10" ht="30" x14ac:dyDescent="0.25">
      <c r="A21" s="168" t="s">
        <v>121</v>
      </c>
      <c r="B21" s="68"/>
      <c r="C21" s="185">
        <v>40</v>
      </c>
      <c r="D21" s="69">
        <f t="shared" si="0"/>
        <v>0</v>
      </c>
      <c r="E21" s="191" t="s">
        <v>35</v>
      </c>
      <c r="J21" s="155"/>
    </row>
    <row r="22" spans="1:10" x14ac:dyDescent="0.25">
      <c r="A22" s="168" t="s">
        <v>122</v>
      </c>
      <c r="B22" s="68"/>
      <c r="C22" s="185">
        <v>20</v>
      </c>
      <c r="D22" s="69">
        <f t="shared" si="0"/>
        <v>0</v>
      </c>
      <c r="E22" s="192"/>
      <c r="J22" s="155"/>
    </row>
    <row r="23" spans="1:10" x14ac:dyDescent="0.25">
      <c r="A23" s="168" t="s">
        <v>100</v>
      </c>
      <c r="B23" s="68"/>
      <c r="C23" s="185">
        <v>60</v>
      </c>
      <c r="D23" s="69">
        <f t="shared" si="0"/>
        <v>0</v>
      </c>
      <c r="E23" s="193" t="s">
        <v>99</v>
      </c>
      <c r="J23" s="155"/>
    </row>
    <row r="24" spans="1:10" x14ac:dyDescent="0.25">
      <c r="A24" s="168" t="s">
        <v>131</v>
      </c>
      <c r="B24" s="68"/>
      <c r="C24" s="185">
        <v>2</v>
      </c>
      <c r="D24" s="69">
        <f t="shared" si="0"/>
        <v>0</v>
      </c>
      <c r="E24" s="193"/>
      <c r="J24" s="155"/>
    </row>
    <row r="25" spans="1:10" x14ac:dyDescent="0.25">
      <c r="A25" s="168" t="s">
        <v>132</v>
      </c>
      <c r="B25" s="68"/>
      <c r="C25" s="185">
        <v>2</v>
      </c>
      <c r="D25" s="69">
        <f t="shared" si="0"/>
        <v>0</v>
      </c>
      <c r="E25" s="193"/>
      <c r="J25" s="155"/>
    </row>
    <row r="26" spans="1:10" x14ac:dyDescent="0.25">
      <c r="A26" s="168" t="s">
        <v>133</v>
      </c>
      <c r="B26" s="68"/>
      <c r="C26" s="185">
        <v>1</v>
      </c>
      <c r="D26" s="69">
        <f t="shared" si="0"/>
        <v>0</v>
      </c>
      <c r="E26" s="193"/>
      <c r="J26" s="155"/>
    </row>
    <row r="27" spans="1:10" x14ac:dyDescent="0.25">
      <c r="A27" s="168" t="s">
        <v>134</v>
      </c>
      <c r="B27" s="68"/>
      <c r="C27" s="185">
        <v>4</v>
      </c>
      <c r="D27" s="69">
        <f t="shared" si="0"/>
        <v>0</v>
      </c>
      <c r="E27" s="193"/>
      <c r="J27" s="155"/>
    </row>
    <row r="28" spans="1:10" x14ac:dyDescent="0.25">
      <c r="A28" s="168" t="s">
        <v>140</v>
      </c>
      <c r="B28" s="68"/>
      <c r="C28" s="185">
        <v>1</v>
      </c>
      <c r="D28" s="69">
        <f t="shared" si="0"/>
        <v>0</v>
      </c>
      <c r="E28" s="193"/>
      <c r="J28" s="155"/>
    </row>
    <row r="29" spans="1:10" x14ac:dyDescent="0.25">
      <c r="A29" s="168" t="s">
        <v>36</v>
      </c>
      <c r="B29" s="68"/>
      <c r="C29" s="185">
        <v>20</v>
      </c>
      <c r="D29" s="69">
        <f t="shared" si="0"/>
        <v>0</v>
      </c>
      <c r="E29" s="194" t="s">
        <v>37</v>
      </c>
      <c r="J29" s="155"/>
    </row>
    <row r="30" spans="1:10" x14ac:dyDescent="0.25">
      <c r="A30" s="168" t="s">
        <v>101</v>
      </c>
      <c r="B30" s="68"/>
      <c r="C30" s="185">
        <v>2</v>
      </c>
      <c r="D30" s="69">
        <f t="shared" si="0"/>
        <v>0</v>
      </c>
      <c r="E30" s="194"/>
    </row>
    <row r="31" spans="1:10" ht="30" x14ac:dyDescent="0.25">
      <c r="A31" s="168" t="s">
        <v>102</v>
      </c>
      <c r="B31" s="68"/>
      <c r="C31" s="185">
        <v>2</v>
      </c>
      <c r="D31" s="69">
        <f t="shared" si="0"/>
        <v>0</v>
      </c>
      <c r="E31" s="194"/>
    </row>
    <row r="32" spans="1:10" ht="15.75" thickBot="1" x14ac:dyDescent="0.3">
      <c r="A32" s="177" t="s">
        <v>103</v>
      </c>
      <c r="B32" s="70"/>
      <c r="C32" s="195">
        <v>5</v>
      </c>
      <c r="D32" s="71">
        <f t="shared" si="0"/>
        <v>0</v>
      </c>
      <c r="E32" s="196"/>
    </row>
    <row r="33" spans="1:5" ht="15.75" thickBot="1" x14ac:dyDescent="0.3">
      <c r="A33" s="107"/>
      <c r="B33" s="34"/>
      <c r="C33" s="35"/>
      <c r="D33" s="34"/>
    </row>
    <row r="34" spans="1:5" ht="19.5" thickBot="1" x14ac:dyDescent="0.3">
      <c r="A34" s="197" t="s">
        <v>38</v>
      </c>
    </row>
    <row r="35" spans="1:5" x14ac:dyDescent="0.25">
      <c r="A35" s="161" t="s">
        <v>27</v>
      </c>
      <c r="B35" s="198" t="s">
        <v>31</v>
      </c>
      <c r="C35" s="199" t="s">
        <v>32</v>
      </c>
      <c r="D35" s="183" t="s">
        <v>2</v>
      </c>
      <c r="E35" s="200" t="s">
        <v>29</v>
      </c>
    </row>
    <row r="36" spans="1:5" x14ac:dyDescent="0.25">
      <c r="A36" s="168" t="s">
        <v>39</v>
      </c>
      <c r="B36" s="68"/>
      <c r="C36" s="36">
        <v>20</v>
      </c>
      <c r="D36" s="69">
        <f>B36*C36</f>
        <v>0</v>
      </c>
      <c r="E36" s="201" t="s">
        <v>40</v>
      </c>
    </row>
    <row r="37" spans="1:5" ht="15.75" thickBot="1" x14ac:dyDescent="0.3">
      <c r="A37" s="177" t="s">
        <v>41</v>
      </c>
      <c r="B37" s="70"/>
      <c r="C37" s="37">
        <v>10</v>
      </c>
      <c r="D37" s="71">
        <f>B37*C37</f>
        <v>0</v>
      </c>
      <c r="E37" s="202"/>
    </row>
    <row r="38" spans="1:5" ht="15.75" thickBot="1" x14ac:dyDescent="0.3">
      <c r="A38" s="107"/>
    </row>
    <row r="39" spans="1:5" ht="19.5" thickBot="1" x14ac:dyDescent="0.3">
      <c r="A39" s="197" t="s">
        <v>94</v>
      </c>
      <c r="B39" s="203"/>
      <c r="D39" s="203"/>
    </row>
    <row r="40" spans="1:5" x14ac:dyDescent="0.25">
      <c r="A40" s="161" t="s">
        <v>27</v>
      </c>
      <c r="B40" s="181" t="s">
        <v>31</v>
      </c>
      <c r="C40" s="199" t="s">
        <v>32</v>
      </c>
      <c r="D40" s="183" t="s">
        <v>2</v>
      </c>
      <c r="E40" s="204" t="s">
        <v>29</v>
      </c>
    </row>
    <row r="41" spans="1:5" ht="30" customHeight="1" x14ac:dyDescent="0.25">
      <c r="A41" s="205" t="s">
        <v>95</v>
      </c>
      <c r="B41" s="68"/>
      <c r="C41" s="36">
        <v>10</v>
      </c>
      <c r="D41" s="69">
        <f t="shared" ref="D41:D45" si="1">B41*C41</f>
        <v>0</v>
      </c>
      <c r="E41" s="206"/>
    </row>
    <row r="42" spans="1:5" ht="30" customHeight="1" x14ac:dyDescent="0.25">
      <c r="A42" s="205" t="s">
        <v>42</v>
      </c>
      <c r="B42" s="68"/>
      <c r="C42" s="36">
        <v>5</v>
      </c>
      <c r="D42" s="69">
        <f t="shared" si="1"/>
        <v>0</v>
      </c>
      <c r="E42" s="207" t="s">
        <v>124</v>
      </c>
    </row>
    <row r="43" spans="1:5" ht="16.5" customHeight="1" x14ac:dyDescent="0.25">
      <c r="A43" s="205" t="s">
        <v>43</v>
      </c>
      <c r="B43" s="68"/>
      <c r="C43" s="36">
        <v>5</v>
      </c>
      <c r="D43" s="69">
        <f t="shared" si="1"/>
        <v>0</v>
      </c>
      <c r="E43" s="207"/>
    </row>
    <row r="44" spans="1:5" ht="16.5" customHeight="1" x14ac:dyDescent="0.25">
      <c r="A44" s="208" t="s">
        <v>137</v>
      </c>
      <c r="B44" s="78"/>
      <c r="C44" s="79">
        <v>10</v>
      </c>
      <c r="D44" s="80">
        <f t="shared" si="1"/>
        <v>0</v>
      </c>
      <c r="E44" s="209"/>
    </row>
    <row r="45" spans="1:5" ht="16.5" customHeight="1" thickBot="1" x14ac:dyDescent="0.3">
      <c r="A45" s="210" t="s">
        <v>139</v>
      </c>
      <c r="B45" s="70"/>
      <c r="C45" s="37">
        <v>50</v>
      </c>
      <c r="D45" s="71">
        <f t="shared" si="1"/>
        <v>0</v>
      </c>
      <c r="E45" s="211" t="s">
        <v>177</v>
      </c>
    </row>
    <row r="46" spans="1:5" ht="15.75" thickBot="1" x14ac:dyDescent="0.3"/>
    <row r="47" spans="1:5" ht="19.5" thickBot="1" x14ac:dyDescent="0.3">
      <c r="A47" s="197" t="s">
        <v>44</v>
      </c>
      <c r="B47" s="212"/>
      <c r="C47" s="213"/>
      <c r="D47" s="212"/>
      <c r="E47" s="214"/>
    </row>
    <row r="48" spans="1:5" ht="30.6" customHeight="1" x14ac:dyDescent="0.25">
      <c r="A48" s="161" t="s">
        <v>27</v>
      </c>
      <c r="B48" s="181" t="s">
        <v>31</v>
      </c>
      <c r="C48" s="199" t="s">
        <v>32</v>
      </c>
      <c r="D48" s="183" t="s">
        <v>2</v>
      </c>
      <c r="E48" s="200" t="s">
        <v>29</v>
      </c>
    </row>
    <row r="49" spans="1:12" ht="13.9" customHeight="1" x14ac:dyDescent="0.25">
      <c r="A49" s="168" t="s">
        <v>45</v>
      </c>
      <c r="B49" s="74"/>
      <c r="C49" s="39">
        <v>100</v>
      </c>
      <c r="D49" s="69">
        <f>B49*C49</f>
        <v>0</v>
      </c>
      <c r="E49" s="201" t="s">
        <v>46</v>
      </c>
    </row>
    <row r="50" spans="1:12" x14ac:dyDescent="0.25">
      <c r="A50" s="168" t="s">
        <v>47</v>
      </c>
      <c r="B50" s="74"/>
      <c r="C50" s="39">
        <v>20</v>
      </c>
      <c r="D50" s="69">
        <f>B50*C50</f>
        <v>0</v>
      </c>
      <c r="E50" s="215"/>
    </row>
    <row r="51" spans="1:12" x14ac:dyDescent="0.25">
      <c r="A51" s="168" t="s">
        <v>48</v>
      </c>
      <c r="B51" s="74"/>
      <c r="C51" s="39">
        <v>20</v>
      </c>
      <c r="D51" s="69">
        <f>B51*C51</f>
        <v>0</v>
      </c>
      <c r="E51" s="216"/>
    </row>
    <row r="52" spans="1:12" ht="15.75" thickBot="1" x14ac:dyDescent="0.3">
      <c r="A52" s="217" t="s">
        <v>49</v>
      </c>
      <c r="B52" s="76"/>
      <c r="C52" s="77">
        <v>40</v>
      </c>
      <c r="D52" s="75">
        <f>B52*C52</f>
        <v>0</v>
      </c>
      <c r="E52" s="218"/>
    </row>
    <row r="53" spans="1:12" ht="15.75" thickBot="1" x14ac:dyDescent="0.3">
      <c r="A53" s="107"/>
      <c r="B53" s="107"/>
      <c r="C53" s="35"/>
      <c r="D53" s="34"/>
    </row>
    <row r="54" spans="1:12" ht="19.5" thickBot="1" x14ac:dyDescent="0.3">
      <c r="A54" s="156" t="s">
        <v>89</v>
      </c>
      <c r="B54" s="212"/>
      <c r="C54" s="213"/>
      <c r="D54" s="212"/>
      <c r="E54" s="214"/>
      <c r="G54" s="160"/>
      <c r="H54" s="160"/>
      <c r="I54" s="160"/>
      <c r="J54" s="160"/>
    </row>
    <row r="55" spans="1:12" ht="30" x14ac:dyDescent="0.25">
      <c r="A55" s="161" t="s">
        <v>27</v>
      </c>
      <c r="B55" s="162" t="s">
        <v>50</v>
      </c>
      <c r="C55" s="163" t="s">
        <v>28</v>
      </c>
      <c r="D55" s="164" t="s">
        <v>2</v>
      </c>
      <c r="E55" s="219" t="s">
        <v>29</v>
      </c>
      <c r="G55" s="160"/>
      <c r="H55" s="106"/>
      <c r="I55" s="106"/>
      <c r="J55" s="155"/>
    </row>
    <row r="56" spans="1:12" ht="15" customHeight="1" x14ac:dyDescent="0.25">
      <c r="A56" s="168" t="s">
        <v>51</v>
      </c>
      <c r="B56" s="72"/>
      <c r="C56" s="220">
        <f>B49*50</f>
        <v>0</v>
      </c>
      <c r="D56" s="69">
        <f>B56*C56</f>
        <v>0</v>
      </c>
      <c r="E56" s="221" t="s">
        <v>196</v>
      </c>
      <c r="G56" s="160"/>
      <c r="H56" s="106"/>
      <c r="I56" s="106"/>
      <c r="J56" s="106"/>
      <c r="K56" s="106"/>
      <c r="L56" s="155"/>
    </row>
    <row r="57" spans="1:12" ht="16.5" customHeight="1" thickBot="1" x14ac:dyDescent="0.3">
      <c r="A57" s="168" t="s">
        <v>52</v>
      </c>
      <c r="B57" s="72"/>
      <c r="C57" s="220">
        <f>B49*250</f>
        <v>0</v>
      </c>
      <c r="D57" s="69">
        <f>B57*C57</f>
        <v>0</v>
      </c>
      <c r="E57" s="222"/>
      <c r="G57" s="160"/>
      <c r="H57" s="106"/>
      <c r="I57" s="106"/>
      <c r="J57" s="106"/>
      <c r="K57" s="106"/>
      <c r="L57" s="155"/>
    </row>
    <row r="58" spans="1:12" ht="16.5" customHeight="1" thickBot="1" x14ac:dyDescent="0.3">
      <c r="A58" s="217" t="s">
        <v>195</v>
      </c>
      <c r="B58" s="73"/>
      <c r="C58" s="223">
        <v>300000</v>
      </c>
      <c r="D58" s="75">
        <f>B58*C58</f>
        <v>0</v>
      </c>
      <c r="E58" s="224" t="s">
        <v>178</v>
      </c>
      <c r="G58" s="160"/>
      <c r="H58" s="106"/>
      <c r="I58" s="106"/>
      <c r="J58" s="106"/>
      <c r="K58" s="106"/>
      <c r="L58" s="155"/>
    </row>
    <row r="59" spans="1:12" ht="19.5" thickBot="1" x14ac:dyDescent="0.3">
      <c r="A59" s="225"/>
      <c r="G59" s="160"/>
    </row>
    <row r="60" spans="1:12" ht="38.25" thickBot="1" x14ac:dyDescent="0.3">
      <c r="A60" s="197" t="s">
        <v>53</v>
      </c>
    </row>
    <row r="61" spans="1:12" x14ac:dyDescent="0.25">
      <c r="A61" s="161" t="s">
        <v>27</v>
      </c>
      <c r="B61" s="198" t="s">
        <v>31</v>
      </c>
      <c r="C61" s="199" t="s">
        <v>32</v>
      </c>
      <c r="D61" s="183" t="s">
        <v>2</v>
      </c>
      <c r="E61" s="200" t="s">
        <v>29</v>
      </c>
    </row>
    <row r="62" spans="1:12" x14ac:dyDescent="0.25">
      <c r="A62" s="168" t="s">
        <v>54</v>
      </c>
      <c r="B62" s="68"/>
      <c r="C62" s="36">
        <v>10</v>
      </c>
      <c r="D62" s="69">
        <f t="shared" ref="D62:D74" si="2">B62*C62</f>
        <v>0</v>
      </c>
      <c r="E62" s="207" t="s">
        <v>179</v>
      </c>
    </row>
    <row r="63" spans="1:12" x14ac:dyDescent="0.25">
      <c r="A63" s="168" t="s">
        <v>55</v>
      </c>
      <c r="B63" s="68"/>
      <c r="C63" s="36">
        <v>10</v>
      </c>
      <c r="D63" s="69">
        <f t="shared" si="2"/>
        <v>0</v>
      </c>
      <c r="E63" s="207"/>
    </row>
    <row r="64" spans="1:12" ht="21.75" thickBot="1" x14ac:dyDescent="0.3">
      <c r="A64" s="168" t="s">
        <v>56</v>
      </c>
      <c r="B64" s="68"/>
      <c r="C64" s="36">
        <v>10</v>
      </c>
      <c r="D64" s="69">
        <f t="shared" si="2"/>
        <v>0</v>
      </c>
      <c r="E64" s="207"/>
      <c r="F64" s="150"/>
    </row>
    <row r="65" spans="1:6" ht="21" x14ac:dyDescent="0.25">
      <c r="A65" s="168" t="s">
        <v>57</v>
      </c>
      <c r="B65" s="68"/>
      <c r="C65" s="36">
        <v>10</v>
      </c>
      <c r="D65" s="69">
        <f t="shared" si="2"/>
        <v>0</v>
      </c>
      <c r="E65" s="207"/>
      <c r="F65" s="150"/>
    </row>
    <row r="66" spans="1:6" ht="21" x14ac:dyDescent="0.25">
      <c r="A66" s="168" t="s">
        <v>58</v>
      </c>
      <c r="B66" s="68"/>
      <c r="C66" s="36">
        <v>10</v>
      </c>
      <c r="D66" s="69">
        <f t="shared" si="2"/>
        <v>0</v>
      </c>
      <c r="E66" s="207"/>
      <c r="F66" s="150"/>
    </row>
    <row r="67" spans="1:6" ht="21.75" thickBot="1" x14ac:dyDescent="0.3">
      <c r="A67" s="168" t="s">
        <v>88</v>
      </c>
      <c r="B67" s="68"/>
      <c r="C67" s="36">
        <v>10</v>
      </c>
      <c r="D67" s="69">
        <f t="shared" si="2"/>
        <v>0</v>
      </c>
      <c r="E67" s="207"/>
      <c r="F67" s="150"/>
    </row>
    <row r="68" spans="1:6" ht="20.25" customHeight="1" x14ac:dyDescent="0.25">
      <c r="A68" s="168" t="s">
        <v>59</v>
      </c>
      <c r="B68" s="68"/>
      <c r="C68" s="36">
        <v>10</v>
      </c>
      <c r="D68" s="69">
        <f t="shared" si="2"/>
        <v>0</v>
      </c>
      <c r="E68" s="207"/>
      <c r="F68" s="150"/>
    </row>
    <row r="69" spans="1:6" ht="30" x14ac:dyDescent="0.25">
      <c r="A69" s="168" t="s">
        <v>130</v>
      </c>
      <c r="B69" s="68"/>
      <c r="C69" s="36">
        <v>10</v>
      </c>
      <c r="D69" s="69">
        <f t="shared" ref="D69:D70" si="3">B69*C69</f>
        <v>0</v>
      </c>
      <c r="E69" s="207"/>
      <c r="F69" s="150"/>
    </row>
    <row r="70" spans="1:6" ht="21" x14ac:dyDescent="0.25">
      <c r="A70" s="168" t="s">
        <v>165</v>
      </c>
      <c r="B70" s="68"/>
      <c r="C70" s="36">
        <v>20</v>
      </c>
      <c r="D70" s="69">
        <f t="shared" si="3"/>
        <v>0</v>
      </c>
      <c r="E70" s="207"/>
      <c r="F70" s="150"/>
    </row>
    <row r="71" spans="1:6" ht="21" x14ac:dyDescent="0.25">
      <c r="A71" s="168" t="s">
        <v>164</v>
      </c>
      <c r="B71" s="68"/>
      <c r="C71" s="36">
        <v>20</v>
      </c>
      <c r="D71" s="69">
        <f t="shared" si="2"/>
        <v>0</v>
      </c>
      <c r="E71" s="207"/>
      <c r="F71" s="150"/>
    </row>
    <row r="72" spans="1:6" ht="21" x14ac:dyDescent="0.25">
      <c r="A72" s="168" t="s">
        <v>138</v>
      </c>
      <c r="B72" s="68"/>
      <c r="C72" s="36">
        <v>10</v>
      </c>
      <c r="D72" s="69">
        <f t="shared" si="2"/>
        <v>0</v>
      </c>
      <c r="E72" s="209" t="s">
        <v>96</v>
      </c>
      <c r="F72" s="150"/>
    </row>
    <row r="73" spans="1:6" ht="21" x14ac:dyDescent="0.25">
      <c r="A73" s="168" t="s">
        <v>60</v>
      </c>
      <c r="B73" s="68"/>
      <c r="C73" s="39">
        <v>5</v>
      </c>
      <c r="D73" s="69">
        <f t="shared" si="2"/>
        <v>0</v>
      </c>
      <c r="E73" s="201" t="s">
        <v>61</v>
      </c>
      <c r="F73" s="150"/>
    </row>
    <row r="74" spans="1:6" ht="21" x14ac:dyDescent="0.25">
      <c r="A74" s="177" t="s">
        <v>62</v>
      </c>
      <c r="B74" s="70"/>
      <c r="C74" s="38">
        <v>5</v>
      </c>
      <c r="D74" s="71">
        <f t="shared" si="2"/>
        <v>0</v>
      </c>
      <c r="E74" s="202"/>
      <c r="F74" s="150"/>
    </row>
    <row r="75" spans="1:6" ht="15.75" thickBot="1" x14ac:dyDescent="0.3">
      <c r="A75" s="107"/>
    </row>
    <row r="76" spans="1:6" ht="19.5" thickBot="1" x14ac:dyDescent="0.3">
      <c r="A76" s="197" t="s">
        <v>63</v>
      </c>
    </row>
    <row r="77" spans="1:6" x14ac:dyDescent="0.25">
      <c r="A77" s="161" t="s">
        <v>27</v>
      </c>
      <c r="B77" s="198" t="s">
        <v>31</v>
      </c>
      <c r="C77" s="199" t="s">
        <v>32</v>
      </c>
      <c r="D77" s="183" t="s">
        <v>2</v>
      </c>
      <c r="E77" s="200" t="s">
        <v>29</v>
      </c>
    </row>
    <row r="78" spans="1:6" ht="30" x14ac:dyDescent="0.25">
      <c r="A78" s="168" t="s">
        <v>75</v>
      </c>
      <c r="B78" s="68"/>
      <c r="C78" s="36">
        <v>5</v>
      </c>
      <c r="D78" s="69">
        <f t="shared" ref="D78:D83" si="4">B78*C78</f>
        <v>0</v>
      </c>
      <c r="E78" s="207" t="s">
        <v>64</v>
      </c>
    </row>
    <row r="79" spans="1:6" ht="45" x14ac:dyDescent="0.25">
      <c r="A79" s="168" t="s">
        <v>74</v>
      </c>
      <c r="B79" s="68"/>
      <c r="C79" s="36">
        <v>5</v>
      </c>
      <c r="D79" s="69">
        <f t="shared" si="4"/>
        <v>0</v>
      </c>
      <c r="E79" s="207"/>
    </row>
    <row r="80" spans="1:6" x14ac:dyDescent="0.25">
      <c r="A80" s="168" t="s">
        <v>65</v>
      </c>
      <c r="B80" s="68"/>
      <c r="C80" s="36">
        <v>5</v>
      </c>
      <c r="D80" s="69">
        <f t="shared" si="4"/>
        <v>0</v>
      </c>
      <c r="E80" s="207"/>
    </row>
    <row r="81" spans="1:7" x14ac:dyDescent="0.25">
      <c r="A81" s="168" t="s">
        <v>66</v>
      </c>
      <c r="B81" s="68"/>
      <c r="C81" s="36">
        <v>5</v>
      </c>
      <c r="D81" s="69">
        <f t="shared" si="4"/>
        <v>0</v>
      </c>
      <c r="E81" s="207"/>
    </row>
    <row r="82" spans="1:7" x14ac:dyDescent="0.25">
      <c r="A82" s="168" t="s">
        <v>67</v>
      </c>
      <c r="B82" s="68"/>
      <c r="C82" s="36">
        <v>5</v>
      </c>
      <c r="D82" s="69">
        <f t="shared" si="4"/>
        <v>0</v>
      </c>
      <c r="E82" s="207"/>
    </row>
    <row r="83" spans="1:7" x14ac:dyDescent="0.25">
      <c r="A83" s="177" t="s">
        <v>68</v>
      </c>
      <c r="B83" s="70"/>
      <c r="C83" s="37">
        <v>5</v>
      </c>
      <c r="D83" s="71">
        <f t="shared" si="4"/>
        <v>0</v>
      </c>
      <c r="E83" s="226"/>
    </row>
    <row r="84" spans="1:7" ht="15.75" thickBot="1" x14ac:dyDescent="0.3">
      <c r="A84" s="107"/>
    </row>
    <row r="85" spans="1:7" ht="19.5" thickBot="1" x14ac:dyDescent="0.3">
      <c r="A85" s="197" t="s">
        <v>127</v>
      </c>
    </row>
    <row r="86" spans="1:7" x14ac:dyDescent="0.25">
      <c r="A86" s="161" t="s">
        <v>27</v>
      </c>
      <c r="B86" s="198" t="s">
        <v>31</v>
      </c>
      <c r="C86" s="199" t="s">
        <v>32</v>
      </c>
      <c r="D86" s="227" t="s">
        <v>2</v>
      </c>
      <c r="E86" s="204" t="s">
        <v>29</v>
      </c>
    </row>
    <row r="87" spans="1:7" s="231" customFormat="1" ht="30" x14ac:dyDescent="0.25">
      <c r="A87" s="228" t="s">
        <v>128</v>
      </c>
      <c r="B87" s="68"/>
      <c r="C87" s="229">
        <v>200</v>
      </c>
      <c r="D87" s="33">
        <f t="shared" ref="D87:D88" si="5">B87*C87</f>
        <v>0</v>
      </c>
      <c r="E87" s="230" t="s">
        <v>129</v>
      </c>
    </row>
    <row r="88" spans="1:7" s="231" customFormat="1" x14ac:dyDescent="0.25">
      <c r="A88" s="205" t="s">
        <v>136</v>
      </c>
      <c r="B88" s="68"/>
      <c r="C88" s="229">
        <v>20</v>
      </c>
      <c r="D88" s="33">
        <f t="shared" si="5"/>
        <v>0</v>
      </c>
      <c r="E88" s="230"/>
    </row>
    <row r="89" spans="1:7" ht="75.75" thickBot="1" x14ac:dyDescent="0.3">
      <c r="A89" s="217" t="s">
        <v>69</v>
      </c>
      <c r="B89" s="81"/>
      <c r="C89" s="82">
        <v>20</v>
      </c>
      <c r="D89" s="83">
        <f t="shared" ref="D89" si="6">B89*C89</f>
        <v>0</v>
      </c>
      <c r="E89" s="232" t="s">
        <v>72</v>
      </c>
    </row>
    <row r="90" spans="1:7" ht="15.75" thickBot="1" x14ac:dyDescent="0.3">
      <c r="A90" s="107"/>
    </row>
    <row r="91" spans="1:7" ht="19.5" thickBot="1" x14ac:dyDescent="0.3">
      <c r="A91" s="197" t="s">
        <v>156</v>
      </c>
      <c r="G91" s="160"/>
    </row>
    <row r="92" spans="1:7" ht="18.75" x14ac:dyDescent="0.25">
      <c r="A92" s="233" t="s">
        <v>27</v>
      </c>
      <c r="B92" s="227" t="s">
        <v>31</v>
      </c>
      <c r="C92" s="199" t="s">
        <v>32</v>
      </c>
      <c r="D92" s="227" t="s">
        <v>2</v>
      </c>
      <c r="E92" s="234" t="s">
        <v>29</v>
      </c>
      <c r="G92" s="160"/>
    </row>
    <row r="93" spans="1:7" ht="30" customHeight="1" x14ac:dyDescent="0.25">
      <c r="A93" s="235" t="s">
        <v>157</v>
      </c>
      <c r="B93" s="74"/>
      <c r="C93" s="236">
        <v>2</v>
      </c>
      <c r="D93" s="33">
        <f t="shared" ref="D93:D94" si="7">B93*C93</f>
        <v>0</v>
      </c>
      <c r="E93" s="237" t="s">
        <v>158</v>
      </c>
    </row>
    <row r="94" spans="1:7" ht="15.75" thickBot="1" x14ac:dyDescent="0.3">
      <c r="A94" s="238" t="s">
        <v>159</v>
      </c>
      <c r="B94" s="81"/>
      <c r="C94" s="239">
        <v>1</v>
      </c>
      <c r="D94" s="32">
        <f t="shared" si="7"/>
        <v>0</v>
      </c>
      <c r="E94" s="240"/>
    </row>
    <row r="95" spans="1:7" ht="15.75" thickBot="1" x14ac:dyDescent="0.3">
      <c r="A95" s="241"/>
      <c r="B95" s="242"/>
      <c r="C95" s="242"/>
      <c r="D95" s="34"/>
      <c r="E95" s="243"/>
    </row>
    <row r="96" spans="1:7" ht="19.5" thickBot="1" x14ac:dyDescent="0.3">
      <c r="A96" s="197" t="s">
        <v>90</v>
      </c>
    </row>
    <row r="97" spans="1:6" x14ac:dyDescent="0.25">
      <c r="A97" s="161" t="s">
        <v>27</v>
      </c>
      <c r="B97" s="198" t="s">
        <v>31</v>
      </c>
      <c r="C97" s="199" t="s">
        <v>32</v>
      </c>
      <c r="D97" s="183" t="s">
        <v>2</v>
      </c>
      <c r="E97" s="200" t="s">
        <v>29</v>
      </c>
    </row>
    <row r="98" spans="1:6" x14ac:dyDescent="0.25">
      <c r="A98" s="168" t="s">
        <v>97</v>
      </c>
      <c r="B98" s="68"/>
      <c r="C98" s="36">
        <v>25</v>
      </c>
      <c r="D98" s="69">
        <f t="shared" ref="D98:D100" si="8">B98*C98</f>
        <v>0</v>
      </c>
      <c r="E98" s="244" t="s">
        <v>180</v>
      </c>
    </row>
    <row r="99" spans="1:6" ht="30.75" thickBot="1" x14ac:dyDescent="0.3">
      <c r="A99" s="210" t="s">
        <v>181</v>
      </c>
      <c r="B99" s="70"/>
      <c r="C99" s="245">
        <v>250</v>
      </c>
      <c r="D99" s="71">
        <f t="shared" ref="D99" si="9">B99*C99</f>
        <v>0</v>
      </c>
      <c r="E99" s="218" t="s">
        <v>183</v>
      </c>
    </row>
    <row r="100" spans="1:6" ht="30.75" thickBot="1" x14ac:dyDescent="0.3">
      <c r="A100" s="210" t="s">
        <v>182</v>
      </c>
      <c r="B100" s="70"/>
      <c r="C100" s="245">
        <v>250</v>
      </c>
      <c r="D100" s="71">
        <f t="shared" si="8"/>
        <v>0</v>
      </c>
      <c r="E100" s="218" t="s">
        <v>183</v>
      </c>
    </row>
    <row r="101" spans="1:6" x14ac:dyDescent="0.25">
      <c r="A101" s="107"/>
    </row>
    <row r="102" spans="1:6" s="150" customFormat="1" ht="21" x14ac:dyDescent="0.25">
      <c r="A102" s="150" t="s">
        <v>1</v>
      </c>
      <c r="C102" s="94">
        <f>SUBTOTAL(9,D10:D101)</f>
        <v>0</v>
      </c>
      <c r="D102" s="94"/>
      <c r="E102" s="107"/>
      <c r="F102" s="108"/>
    </row>
  </sheetData>
  <sheetProtection algorithmName="SHA-512" hashValue="g5BjuuXu3mbyEdG0oHuN0ZOqa30/Ag6W/cV6hGZmV7CWW+8y7QOF6F30tpsAzYqDgQ78PvzBYX8/6J428PWNXw==" saltValue="AldoNHWTCY1+oDXuRRAZRA==" spinCount="100000" sheet="1" objects="1" scenarios="1"/>
  <mergeCells count="14">
    <mergeCell ref="C102:D102"/>
    <mergeCell ref="E62:E71"/>
    <mergeCell ref="E21:E22"/>
    <mergeCell ref="E36:E37"/>
    <mergeCell ref="E42:E43"/>
    <mergeCell ref="E49:E51"/>
    <mergeCell ref="E56:E57"/>
    <mergeCell ref="E93:E94"/>
    <mergeCell ref="E5:G5"/>
    <mergeCell ref="E6:G7"/>
    <mergeCell ref="E73:E74"/>
    <mergeCell ref="E78:E83"/>
    <mergeCell ref="E8:G8"/>
    <mergeCell ref="E12:E14"/>
  </mergeCells>
  <phoneticPr fontId="1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3"/>
  <sheetViews>
    <sheetView zoomScaleNormal="100" workbookViewId="0">
      <pane ySplit="5" topLeftCell="A6" activePane="bottomLeft" state="frozen"/>
      <selection pane="bottomLeft" activeCell="D8" sqref="D8"/>
    </sheetView>
  </sheetViews>
  <sheetFormatPr defaultColWidth="9.140625" defaultRowHeight="15" x14ac:dyDescent="0.25"/>
  <cols>
    <col min="1" max="1" width="9.140625" style="108"/>
    <col min="2" max="2" width="81.42578125" style="107" bestFit="1" customWidth="1"/>
    <col min="3" max="3" width="11.42578125" style="108" bestFit="1" customWidth="1"/>
    <col min="4" max="4" width="15.28515625" style="108" customWidth="1"/>
    <col min="5" max="5" width="19.140625" style="108" customWidth="1"/>
    <col min="6" max="6" width="6.140625" style="108" customWidth="1"/>
    <col min="7" max="7" width="102.85546875" style="107" customWidth="1"/>
    <col min="8" max="16384" width="9.140625" style="108"/>
  </cols>
  <sheetData>
    <row r="1" spans="1:8" s="104" customFormat="1" ht="21" x14ac:dyDescent="0.25">
      <c r="A1" s="103" t="s">
        <v>109</v>
      </c>
      <c r="B1" s="103"/>
      <c r="G1" s="105"/>
    </row>
    <row r="2" spans="1:8" x14ac:dyDescent="0.25">
      <c r="A2" s="106" t="s">
        <v>3</v>
      </c>
    </row>
    <row r="3" spans="1:8" x14ac:dyDescent="0.25">
      <c r="A3" s="106" t="s">
        <v>9</v>
      </c>
    </row>
    <row r="4" spans="1:8" x14ac:dyDescent="0.25">
      <c r="A4" s="106" t="s">
        <v>8</v>
      </c>
    </row>
    <row r="5" spans="1:8" x14ac:dyDescent="0.25">
      <c r="A5" s="106" t="s">
        <v>7</v>
      </c>
    </row>
    <row r="6" spans="1:8" ht="15.75" thickBot="1" x14ac:dyDescent="0.3"/>
    <row r="7" spans="1:8" s="114" customFormat="1" ht="16.5" thickBot="1" x14ac:dyDescent="0.3">
      <c r="A7" s="109" t="s">
        <v>76</v>
      </c>
      <c r="B7" s="110"/>
      <c r="C7" s="111" t="s">
        <v>4</v>
      </c>
      <c r="D7" s="112" t="s">
        <v>6</v>
      </c>
      <c r="E7" s="113" t="s">
        <v>2</v>
      </c>
      <c r="G7" s="115" t="s">
        <v>21</v>
      </c>
    </row>
    <row r="8" spans="1:8" ht="30" x14ac:dyDescent="0.25">
      <c r="A8" s="116"/>
      <c r="B8" s="117" t="s">
        <v>141</v>
      </c>
      <c r="C8" s="118">
        <v>4</v>
      </c>
      <c r="D8" s="25"/>
      <c r="E8" s="119">
        <f>D8*C8</f>
        <v>0</v>
      </c>
      <c r="G8" s="120" t="s">
        <v>145</v>
      </c>
      <c r="H8" s="121" t="s">
        <v>142</v>
      </c>
    </row>
    <row r="9" spans="1:8" x14ac:dyDescent="0.25">
      <c r="A9" s="116"/>
      <c r="B9" s="117" t="s">
        <v>166</v>
      </c>
      <c r="C9" s="118">
        <v>6</v>
      </c>
      <c r="D9" s="25"/>
      <c r="E9" s="119"/>
      <c r="G9" s="120"/>
      <c r="H9" s="121"/>
    </row>
    <row r="10" spans="1:8" x14ac:dyDescent="0.25">
      <c r="A10" s="116"/>
      <c r="B10" s="117" t="s">
        <v>167</v>
      </c>
      <c r="C10" s="118">
        <v>4</v>
      </c>
      <c r="D10" s="25"/>
      <c r="E10" s="119"/>
      <c r="G10" s="120"/>
      <c r="H10" s="121"/>
    </row>
    <row r="11" spans="1:8" x14ac:dyDescent="0.25">
      <c r="A11" s="116"/>
      <c r="B11" s="117" t="str">
        <f>'2. Eenheidsprijzen'!A24</f>
        <v>Extender-set monitor-signaal</v>
      </c>
      <c r="C11" s="118">
        <v>10</v>
      </c>
      <c r="D11" s="122">
        <f>'2. Eenheidsprijzen'!B24</f>
        <v>0</v>
      </c>
      <c r="E11" s="119">
        <f>D11*C11</f>
        <v>0</v>
      </c>
      <c r="G11" s="120" t="s">
        <v>143</v>
      </c>
    </row>
    <row r="12" spans="1:8" x14ac:dyDescent="0.25">
      <c r="A12" s="116"/>
      <c r="B12" s="117" t="str">
        <f>'2. Eenheidsprijzen'!A25</f>
        <v>Extender-set USB-signaal 3.0 of beter</v>
      </c>
      <c r="C12" s="118">
        <v>1</v>
      </c>
      <c r="D12" s="122">
        <f>'2. Eenheidsprijzen'!B25</f>
        <v>0</v>
      </c>
      <c r="E12" s="119">
        <f>D12*C12</f>
        <v>0</v>
      </c>
      <c r="G12" s="120" t="s">
        <v>19</v>
      </c>
    </row>
    <row r="13" spans="1:8" x14ac:dyDescent="0.25">
      <c r="A13" s="116"/>
      <c r="B13" s="117" t="str">
        <f>'2. Eenheidsprijzen'!A26</f>
        <v>Extender-set USB-signaal 2.0</v>
      </c>
      <c r="C13" s="118">
        <v>1</v>
      </c>
      <c r="D13" s="122">
        <f>'2. Eenheidsprijzen'!B26</f>
        <v>0</v>
      </c>
      <c r="E13" s="119">
        <f>D13*C13</f>
        <v>0</v>
      </c>
      <c r="G13" s="120" t="s">
        <v>98</v>
      </c>
    </row>
    <row r="14" spans="1:8" x14ac:dyDescent="0.25">
      <c r="A14" s="116"/>
      <c r="B14" s="117" t="s">
        <v>184</v>
      </c>
      <c r="C14" s="118">
        <v>4</v>
      </c>
      <c r="D14" s="25"/>
      <c r="E14" s="119">
        <f t="shared" ref="E14:E27" si="0">D14*C14</f>
        <v>0</v>
      </c>
      <c r="G14" s="120" t="s">
        <v>187</v>
      </c>
    </row>
    <row r="15" spans="1:8" x14ac:dyDescent="0.25">
      <c r="A15" s="116"/>
      <c r="B15" s="117" t="s">
        <v>172</v>
      </c>
      <c r="C15" s="118">
        <v>1</v>
      </c>
      <c r="D15" s="25"/>
      <c r="E15" s="119">
        <f t="shared" si="0"/>
        <v>0</v>
      </c>
      <c r="G15" s="120" t="s">
        <v>188</v>
      </c>
    </row>
    <row r="16" spans="1:8" x14ac:dyDescent="0.25">
      <c r="A16" s="116"/>
      <c r="B16" s="117" t="s">
        <v>173</v>
      </c>
      <c r="C16" s="118">
        <v>1</v>
      </c>
      <c r="D16" s="25"/>
      <c r="E16" s="119">
        <f t="shared" si="0"/>
        <v>0</v>
      </c>
      <c r="G16" s="120" t="s">
        <v>98</v>
      </c>
    </row>
    <row r="17" spans="1:8" x14ac:dyDescent="0.25">
      <c r="A17" s="116"/>
      <c r="B17" s="117" t="s">
        <v>160</v>
      </c>
      <c r="C17" s="118">
        <v>1</v>
      </c>
      <c r="D17" s="25"/>
      <c r="E17" s="119">
        <f>D17*C17</f>
        <v>0</v>
      </c>
      <c r="G17" s="120" t="s">
        <v>189</v>
      </c>
    </row>
    <row r="18" spans="1:8" ht="30" x14ac:dyDescent="0.25">
      <c r="A18" s="116"/>
      <c r="B18" s="117" t="s">
        <v>161</v>
      </c>
      <c r="C18" s="118">
        <v>1</v>
      </c>
      <c r="D18" s="25"/>
      <c r="E18" s="119">
        <f>D18*C18</f>
        <v>0</v>
      </c>
      <c r="G18" s="120" t="s">
        <v>185</v>
      </c>
    </row>
    <row r="19" spans="1:8" x14ac:dyDescent="0.25">
      <c r="A19" s="116"/>
      <c r="B19" s="117" t="str">
        <f>'2. Eenheidsprijzen'!A12</f>
        <v>PTZ-domecamera</v>
      </c>
      <c r="C19" s="118">
        <v>21</v>
      </c>
      <c r="D19" s="122">
        <f>'2. Eenheidsprijzen'!B12</f>
        <v>0</v>
      </c>
      <c r="E19" s="119">
        <f t="shared" si="0"/>
        <v>0</v>
      </c>
      <c r="G19" s="120"/>
    </row>
    <row r="20" spans="1:8" x14ac:dyDescent="0.25">
      <c r="A20" s="116"/>
      <c r="B20" s="117" t="str">
        <f>'2. Eenheidsprijzen'!A13</f>
        <v>Multisensor-camera</v>
      </c>
      <c r="C20" s="118">
        <v>8</v>
      </c>
      <c r="D20" s="122">
        <f>'2. Eenheidsprijzen'!B13</f>
        <v>0</v>
      </c>
      <c r="E20" s="119">
        <f t="shared" si="0"/>
        <v>0</v>
      </c>
      <c r="G20" s="120"/>
    </row>
    <row r="21" spans="1:8" x14ac:dyDescent="0.25">
      <c r="A21" s="116"/>
      <c r="B21" s="117" t="str">
        <f>'2. Eenheidsprijzen'!A14</f>
        <v>Bullet-camera</v>
      </c>
      <c r="C21" s="118">
        <v>3</v>
      </c>
      <c r="D21" s="122">
        <f>'2. Eenheidsprijzen'!B14</f>
        <v>0</v>
      </c>
      <c r="E21" s="119"/>
      <c r="G21" s="120"/>
    </row>
    <row r="22" spans="1:8" ht="30" x14ac:dyDescent="0.25">
      <c r="A22" s="116"/>
      <c r="B22" s="117" t="str">
        <f>'2. Eenheidsprijzen'!A17</f>
        <v>Alle montagemiddelen om een PTZ-domecamera op een mast of gevel te monteren waarmee de camera zonder junctionbox op glas kan worden afgemonteerd</v>
      </c>
      <c r="C22" s="118">
        <v>13</v>
      </c>
      <c r="D22" s="122">
        <f>'2. Eenheidsprijzen'!B17</f>
        <v>0</v>
      </c>
      <c r="E22" s="119">
        <f t="shared" si="0"/>
        <v>0</v>
      </c>
      <c r="G22" s="120"/>
    </row>
    <row r="23" spans="1:8" ht="45" x14ac:dyDescent="0.25">
      <c r="A23" s="116"/>
      <c r="B23" s="117" t="str">
        <f>'2. Eenheidsprijzen'!A18</f>
        <v>Alle montagemiddelen om een combi van PTZ-domecamera en Multisensor-camera op een mast of gevel te monteren waarmee beide camera's zonder junctionbox op glas kan worden afgemonteerd</v>
      </c>
      <c r="C23" s="118">
        <v>8</v>
      </c>
      <c r="D23" s="122">
        <f>'2. Eenheidsprijzen'!B18</f>
        <v>0</v>
      </c>
      <c r="E23" s="119">
        <f t="shared" si="0"/>
        <v>0</v>
      </c>
      <c r="G23" s="120"/>
    </row>
    <row r="24" spans="1:8" x14ac:dyDescent="0.25">
      <c r="A24" s="116"/>
      <c r="B24" s="117" t="str">
        <f>'2. Eenheidsprijzen'!A19</f>
        <v>Alle montagemiddelen om een Bullet-camera op een mast of gevel te monteren</v>
      </c>
      <c r="C24" s="118">
        <v>3</v>
      </c>
      <c r="D24" s="122">
        <f>'2. Eenheidsprijzen'!B19</f>
        <v>0</v>
      </c>
      <c r="E24" s="119">
        <f t="shared" ref="E24" si="1">D24*C24</f>
        <v>0</v>
      </c>
      <c r="G24" s="120"/>
    </row>
    <row r="25" spans="1:8" x14ac:dyDescent="0.25">
      <c r="A25" s="116"/>
      <c r="B25" s="117" t="str">
        <f>'2. Eenheidsprijzen'!A70</f>
        <v>Vervanging Camera door combi van PTZ-domecamera en Multisensor-camera</v>
      </c>
      <c r="C25" s="118">
        <v>8</v>
      </c>
      <c r="D25" s="122">
        <f>'2. Eenheidsprijzen'!B70</f>
        <v>0</v>
      </c>
      <c r="E25" s="119">
        <f t="shared" ref="E25" si="2">D25*C25</f>
        <v>0</v>
      </c>
      <c r="G25" s="120"/>
    </row>
    <row r="26" spans="1:8" x14ac:dyDescent="0.25">
      <c r="A26" s="116"/>
      <c r="B26" s="117" t="str">
        <f>'2. Eenheidsprijzen'!A71</f>
        <v>Vervanging Camera door één enkele andere Camera</v>
      </c>
      <c r="C26" s="118">
        <v>16</v>
      </c>
      <c r="D26" s="122">
        <f>'2. Eenheidsprijzen'!B71</f>
        <v>0</v>
      </c>
      <c r="E26" s="119">
        <f t="shared" si="0"/>
        <v>0</v>
      </c>
      <c r="G26" s="120"/>
    </row>
    <row r="27" spans="1:8" x14ac:dyDescent="0.25">
      <c r="A27" s="116"/>
      <c r="B27" s="117" t="s">
        <v>190</v>
      </c>
      <c r="C27" s="118">
        <v>1</v>
      </c>
      <c r="D27" s="25"/>
      <c r="E27" s="119">
        <f t="shared" si="0"/>
        <v>0</v>
      </c>
      <c r="G27" s="120"/>
    </row>
    <row r="28" spans="1:8" x14ac:dyDescent="0.25">
      <c r="A28" s="116"/>
      <c r="B28" s="117" t="s">
        <v>83</v>
      </c>
      <c r="C28" s="118">
        <v>1</v>
      </c>
      <c r="D28" s="25"/>
      <c r="E28" s="119">
        <f>D28*C28</f>
        <v>0</v>
      </c>
      <c r="G28" s="120"/>
    </row>
    <row r="29" spans="1:8" x14ac:dyDescent="0.25">
      <c r="A29" s="116"/>
      <c r="B29" s="117" t="s">
        <v>22</v>
      </c>
      <c r="C29" s="118">
        <v>1</v>
      </c>
      <c r="D29" s="25"/>
      <c r="E29" s="119">
        <f>D29*C29</f>
        <v>0</v>
      </c>
      <c r="G29" s="120"/>
    </row>
    <row r="30" spans="1:8" ht="30.75" thickBot="1" x14ac:dyDescent="0.3">
      <c r="A30" s="116"/>
      <c r="B30" s="117" t="s">
        <v>191</v>
      </c>
      <c r="C30" s="118">
        <v>1</v>
      </c>
      <c r="D30" s="25"/>
      <c r="E30" s="119">
        <f>D30*C30</f>
        <v>0</v>
      </c>
      <c r="G30" s="123" t="s">
        <v>186</v>
      </c>
    </row>
    <row r="31" spans="1:8" s="114" customFormat="1" ht="16.5" thickBot="1" x14ac:dyDescent="0.3">
      <c r="A31" s="124"/>
      <c r="B31" s="125" t="s">
        <v>13</v>
      </c>
      <c r="C31" s="126" t="s">
        <v>4</v>
      </c>
      <c r="D31" s="127" t="s">
        <v>6</v>
      </c>
      <c r="E31" s="128" t="s">
        <v>2</v>
      </c>
      <c r="G31" s="107"/>
    </row>
    <row r="32" spans="1:8" x14ac:dyDescent="0.25">
      <c r="A32" s="116"/>
      <c r="B32" s="117" t="str">
        <f>'2. Eenheidsprijzen'!A12</f>
        <v>PTZ-domecamera</v>
      </c>
      <c r="C32" s="118">
        <v>1</v>
      </c>
      <c r="D32" s="122">
        <f>'2. Eenheidsprijzen'!B12</f>
        <v>0</v>
      </c>
      <c r="E32" s="119">
        <f t="shared" ref="E32:E41" si="3">D32*C32</f>
        <v>0</v>
      </c>
      <c r="G32" s="129"/>
      <c r="H32" s="130"/>
    </row>
    <row r="33" spans="1:8" ht="30" x14ac:dyDescent="0.25">
      <c r="A33" s="116"/>
      <c r="B33" s="117" t="str">
        <f>'2. Eenheidsprijzen'!A17</f>
        <v>Alle montagemiddelen om een PTZ-domecamera op een mast of gevel te monteren waarmee de camera zonder junctionbox op glas kan worden afgemonteerd</v>
      </c>
      <c r="C33" s="118">
        <v>1</v>
      </c>
      <c r="D33" s="122">
        <f>'2. Eenheidsprijzen'!B17</f>
        <v>0</v>
      </c>
      <c r="E33" s="119">
        <f t="shared" si="3"/>
        <v>0</v>
      </c>
      <c r="G33" s="120"/>
      <c r="H33" s="130"/>
    </row>
    <row r="34" spans="1:8" x14ac:dyDescent="0.25">
      <c r="A34" s="116"/>
      <c r="B34" s="117" t="str">
        <f>'2. Eenheidsprijzen'!A13</f>
        <v>Multisensor-camera</v>
      </c>
      <c r="C34" s="118">
        <v>1</v>
      </c>
      <c r="D34" s="122">
        <f>'2. Eenheidsprijzen'!B13</f>
        <v>0</v>
      </c>
      <c r="E34" s="119">
        <f t="shared" si="3"/>
        <v>0</v>
      </c>
      <c r="G34" s="120"/>
      <c r="H34" s="130"/>
    </row>
    <row r="35" spans="1:8" x14ac:dyDescent="0.25">
      <c r="A35" s="116"/>
      <c r="B35" s="117" t="str">
        <f>'2. Eenheidsprijzen'!A14</f>
        <v>Bullet-camera</v>
      </c>
      <c r="C35" s="118">
        <v>1</v>
      </c>
      <c r="D35" s="122">
        <f>'2. Eenheidsprijzen'!B14</f>
        <v>0</v>
      </c>
      <c r="E35" s="119">
        <f t="shared" si="3"/>
        <v>0</v>
      </c>
      <c r="G35" s="120"/>
      <c r="H35" s="130"/>
    </row>
    <row r="36" spans="1:8" x14ac:dyDescent="0.25">
      <c r="A36" s="116"/>
      <c r="B36" s="117" t="str">
        <f>'2. Eenheidsprijzen'!A30</f>
        <v>Punt-punt-zenders 60 GHz, één set. incl. voeding, beugels voor montage op mast</v>
      </c>
      <c r="C36" s="118">
        <v>1</v>
      </c>
      <c r="D36" s="122">
        <f>'2. Eenheidsprijzen'!B30</f>
        <v>0</v>
      </c>
      <c r="E36" s="119">
        <f t="shared" si="3"/>
        <v>0</v>
      </c>
      <c r="G36" s="120"/>
      <c r="H36" s="130"/>
    </row>
    <row r="37" spans="1:8" ht="30" x14ac:dyDescent="0.25">
      <c r="A37" s="116"/>
      <c r="B37" s="117" t="str">
        <f>'2. Eenheidsprijzen'!A21</f>
        <v>Een PoE-voeding geschikt om één PTZ-domecamera + Multisensor-camera op glas af te monteren</v>
      </c>
      <c r="C37" s="118">
        <v>2</v>
      </c>
      <c r="D37" s="122">
        <f>'2. Eenheidsprijzen'!B21</f>
        <v>0</v>
      </c>
      <c r="E37" s="119">
        <f t="shared" si="3"/>
        <v>0</v>
      </c>
      <c r="G37" s="120"/>
      <c r="H37" s="130"/>
    </row>
    <row r="38" spans="1:8" x14ac:dyDescent="0.25">
      <c r="A38" s="116"/>
      <c r="B38" s="117" t="str">
        <f>'2. Eenheidsprijzen'!A24</f>
        <v>Extender-set monitor-signaal</v>
      </c>
      <c r="C38" s="118">
        <v>1</v>
      </c>
      <c r="D38" s="122">
        <f>'2. Eenheidsprijzen'!B24</f>
        <v>0</v>
      </c>
      <c r="E38" s="119">
        <f t="shared" si="3"/>
        <v>0</v>
      </c>
      <c r="G38" s="120"/>
      <c r="H38" s="130"/>
    </row>
    <row r="39" spans="1:8" x14ac:dyDescent="0.25">
      <c r="A39" s="116"/>
      <c r="B39" s="117" t="str">
        <f>'2. Eenheidsprijzen'!A25</f>
        <v>Extender-set USB-signaal 3.0 of beter</v>
      </c>
      <c r="C39" s="118">
        <v>1</v>
      </c>
      <c r="D39" s="122">
        <f>'2. Eenheidsprijzen'!B25</f>
        <v>0</v>
      </c>
      <c r="E39" s="119"/>
      <c r="G39" s="120"/>
      <c r="H39" s="130"/>
    </row>
    <row r="40" spans="1:8" x14ac:dyDescent="0.25">
      <c r="A40" s="116"/>
      <c r="B40" s="117" t="str">
        <f>'2. Eenheidsprijzen'!A23</f>
        <v>Een transceiver 1 Gbps, singlemode, 2 vezels, 5 km</v>
      </c>
      <c r="C40" s="118">
        <v>1</v>
      </c>
      <c r="D40" s="122">
        <f>'2. Eenheidsprijzen'!B23</f>
        <v>0</v>
      </c>
      <c r="E40" s="119">
        <f t="shared" si="3"/>
        <v>0</v>
      </c>
      <c r="G40" s="120"/>
      <c r="H40" s="130"/>
    </row>
    <row r="41" spans="1:8" ht="15.75" thickBot="1" x14ac:dyDescent="0.3">
      <c r="A41" s="116"/>
      <c r="B41" s="117" t="str">
        <f>'2. Eenheidsprijzen'!A27</f>
        <v>Extender-set IP over coax</v>
      </c>
      <c r="C41" s="118">
        <v>3</v>
      </c>
      <c r="D41" s="122">
        <f>'2. Eenheidsprijzen'!B27</f>
        <v>0</v>
      </c>
      <c r="E41" s="119">
        <f t="shared" si="3"/>
        <v>0</v>
      </c>
      <c r="G41" s="123"/>
      <c r="H41" s="130"/>
    </row>
    <row r="42" spans="1:8" ht="16.5" thickBot="1" x14ac:dyDescent="0.3">
      <c r="A42" s="116"/>
      <c r="B42" s="131" t="s">
        <v>5</v>
      </c>
      <c r="C42" s="132" t="s">
        <v>4</v>
      </c>
      <c r="D42" s="132" t="s">
        <v>16</v>
      </c>
      <c r="E42" s="132" t="s">
        <v>2</v>
      </c>
      <c r="H42" s="130"/>
    </row>
    <row r="43" spans="1:8" x14ac:dyDescent="0.25">
      <c r="A43" s="116"/>
      <c r="B43" s="133" t="str">
        <f>'2. Eenheidsprijzen'!A50</f>
        <v>Uurtarief projectleider</v>
      </c>
      <c r="C43" s="41"/>
      <c r="D43" s="134">
        <f>'2. Eenheidsprijzen'!B50</f>
        <v>0</v>
      </c>
      <c r="E43" s="134">
        <f>D43*C43</f>
        <v>0</v>
      </c>
      <c r="G43" s="129" t="s">
        <v>11</v>
      </c>
      <c r="H43" s="130"/>
    </row>
    <row r="44" spans="1:8" x14ac:dyDescent="0.25">
      <c r="A44" s="116"/>
      <c r="B44" s="135" t="s">
        <v>144</v>
      </c>
      <c r="C44" s="118">
        <v>1</v>
      </c>
      <c r="D44" s="21"/>
      <c r="E44" s="136">
        <f>D44*C44</f>
        <v>0</v>
      </c>
      <c r="G44" s="120" t="s">
        <v>146</v>
      </c>
      <c r="H44" s="130"/>
    </row>
    <row r="45" spans="1:8" ht="15.75" thickBot="1" x14ac:dyDescent="0.3">
      <c r="A45" s="116"/>
      <c r="B45" s="137" t="str">
        <f>'2. Eenheidsprijzen'!A52</f>
        <v>Voorrijkosten</v>
      </c>
      <c r="C45" s="42"/>
      <c r="D45" s="138">
        <f>'2. Eenheidsprijzen'!B52</f>
        <v>0</v>
      </c>
      <c r="E45" s="139">
        <f>C45*D45</f>
        <v>0</v>
      </c>
      <c r="G45" s="123"/>
      <c r="H45" s="130"/>
    </row>
    <row r="46" spans="1:8" s="114" customFormat="1" ht="16.5" thickBot="1" x14ac:dyDescent="0.3">
      <c r="A46" s="124"/>
      <c r="B46" s="125" t="s">
        <v>17</v>
      </c>
      <c r="C46" s="140" t="s">
        <v>4</v>
      </c>
      <c r="D46" s="140" t="s">
        <v>6</v>
      </c>
      <c r="E46" s="140" t="s">
        <v>2</v>
      </c>
      <c r="G46" s="107"/>
    </row>
    <row r="47" spans="1:8" x14ac:dyDescent="0.25">
      <c r="A47" s="141"/>
      <c r="B47" s="19" t="s">
        <v>12</v>
      </c>
      <c r="C47" s="20"/>
      <c r="D47" s="21">
        <v>0</v>
      </c>
      <c r="E47" s="142">
        <f>D47*C47</f>
        <v>0</v>
      </c>
      <c r="G47" s="129"/>
    </row>
    <row r="48" spans="1:8" ht="30" x14ac:dyDescent="0.25">
      <c r="A48" s="141"/>
      <c r="B48" s="22" t="s">
        <v>12</v>
      </c>
      <c r="C48" s="23"/>
      <c r="D48" s="24">
        <v>0</v>
      </c>
      <c r="E48" s="122">
        <f>D48*C48</f>
        <v>0</v>
      </c>
      <c r="G48" s="120" t="s">
        <v>107</v>
      </c>
    </row>
    <row r="49" spans="1:7" x14ac:dyDescent="0.25">
      <c r="A49" s="141"/>
      <c r="B49" s="22" t="s">
        <v>12</v>
      </c>
      <c r="C49" s="23"/>
      <c r="D49" s="24">
        <v>0</v>
      </c>
      <c r="E49" s="122">
        <f>D49*C49</f>
        <v>0</v>
      </c>
      <c r="G49" s="120"/>
    </row>
    <row r="50" spans="1:7" x14ac:dyDescent="0.25">
      <c r="A50" s="141"/>
      <c r="B50" s="22" t="s">
        <v>12</v>
      </c>
      <c r="C50" s="23"/>
      <c r="D50" s="24">
        <v>0</v>
      </c>
      <c r="E50" s="122">
        <f>D50*C50</f>
        <v>0</v>
      </c>
      <c r="G50" s="120"/>
    </row>
    <row r="51" spans="1:7" ht="15.75" thickBot="1" x14ac:dyDescent="0.3">
      <c r="A51" s="141"/>
      <c r="B51" s="22" t="s">
        <v>12</v>
      </c>
      <c r="C51" s="23"/>
      <c r="D51" s="24">
        <v>0</v>
      </c>
      <c r="E51" s="122">
        <f>D51*C51</f>
        <v>0</v>
      </c>
      <c r="G51" s="123"/>
    </row>
    <row r="52" spans="1:7" s="148" customFormat="1" ht="19.5" thickBot="1" x14ac:dyDescent="0.3">
      <c r="A52" s="143"/>
      <c r="B52" s="144" t="s">
        <v>84</v>
      </c>
      <c r="C52" s="145"/>
      <c r="D52" s="146"/>
      <c r="E52" s="147">
        <f>SUM(E8:E51)</f>
        <v>0</v>
      </c>
      <c r="G52" s="149"/>
    </row>
    <row r="53" spans="1:7" ht="15.75" x14ac:dyDescent="0.25">
      <c r="G53" s="149"/>
    </row>
  </sheetData>
  <sheetProtection algorithmName="SHA-512" hashValue="9x/ASbD9l4/yuhTyX6vZDwDzGTr0GuybhBRi/jKsk6a+ZkMlXjSXTm9kHaXHZLP4phxCu3d4m7ynrOQiitZDhw==" saltValue="VmB8LTT1yZ5I5jGB9WpF1w==" spinCount="100000" sheet="1" objects="1" scenarios="1"/>
  <mergeCells count="3">
    <mergeCell ref="A1:B1"/>
    <mergeCell ref="B52:D52"/>
    <mergeCell ref="A7:B7"/>
  </mergeCells>
  <phoneticPr fontId="19"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30556-1028-4FC3-9BF6-C9B53D1ED079}">
  <dimension ref="A1:G23"/>
  <sheetViews>
    <sheetView workbookViewId="0">
      <selection activeCell="E22" sqref="E22"/>
    </sheetView>
  </sheetViews>
  <sheetFormatPr defaultColWidth="9.140625" defaultRowHeight="15" x14ac:dyDescent="0.25"/>
  <cols>
    <col min="1" max="1" width="9.140625" style="29"/>
    <col min="2" max="2" width="65.28515625" style="29" customWidth="1"/>
    <col min="3" max="3" width="10.7109375" style="29" customWidth="1"/>
    <col min="4" max="4" width="21" style="29" customWidth="1"/>
    <col min="5" max="5" width="27.28515625" style="29" customWidth="1"/>
    <col min="6" max="6" width="4.7109375" style="29" customWidth="1"/>
    <col min="7" max="7" width="133.140625" style="29" customWidth="1"/>
    <col min="8" max="16384" width="9.140625" style="29"/>
  </cols>
  <sheetData>
    <row r="1" spans="1:7" s="43" customFormat="1" ht="21" x14ac:dyDescent="0.25">
      <c r="A1" s="91" t="s">
        <v>110</v>
      </c>
      <c r="B1" s="91"/>
    </row>
    <row r="2" spans="1:7" x14ac:dyDescent="0.25">
      <c r="A2" s="28" t="s">
        <v>3</v>
      </c>
    </row>
    <row r="3" spans="1:7" x14ac:dyDescent="0.25">
      <c r="A3" s="28" t="s">
        <v>87</v>
      </c>
    </row>
    <row r="4" spans="1:7" ht="15.75" thickBot="1" x14ac:dyDescent="0.3"/>
    <row r="5" spans="1:7" s="44" customFormat="1" ht="16.5" thickBot="1" x14ac:dyDescent="0.3">
      <c r="A5" s="47" t="s">
        <v>18</v>
      </c>
      <c r="B5" s="49"/>
      <c r="C5" s="98"/>
      <c r="D5" s="98"/>
      <c r="E5" s="99"/>
      <c r="G5" s="50" t="s">
        <v>21</v>
      </c>
    </row>
    <row r="6" spans="1:7" s="44" customFormat="1" ht="16.5" thickBot="1" x14ac:dyDescent="0.3">
      <c r="A6" s="51"/>
      <c r="B6" s="52" t="s">
        <v>105</v>
      </c>
      <c r="C6" s="53" t="s">
        <v>4</v>
      </c>
      <c r="D6" s="53" t="s">
        <v>85</v>
      </c>
      <c r="E6" s="54" t="s">
        <v>2</v>
      </c>
      <c r="G6" s="55"/>
    </row>
    <row r="7" spans="1:7" x14ac:dyDescent="0.25">
      <c r="A7" s="56"/>
      <c r="B7" s="57" t="s">
        <v>147</v>
      </c>
      <c r="C7" s="58">
        <v>30</v>
      </c>
      <c r="D7" s="67">
        <v>0</v>
      </c>
      <c r="E7" s="59">
        <f t="shared" ref="E7:E21" si="0">C7*D7</f>
        <v>0</v>
      </c>
      <c r="G7" s="60"/>
    </row>
    <row r="8" spans="1:7" x14ac:dyDescent="0.25">
      <c r="A8" s="56"/>
      <c r="B8" s="57" t="s">
        <v>148</v>
      </c>
      <c r="C8" s="58">
        <v>20</v>
      </c>
      <c r="D8" s="67">
        <v>0</v>
      </c>
      <c r="E8" s="59">
        <f t="shared" si="0"/>
        <v>0</v>
      </c>
      <c r="G8" s="60"/>
    </row>
    <row r="9" spans="1:7" x14ac:dyDescent="0.25">
      <c r="A9" s="56"/>
      <c r="B9" s="57" t="s">
        <v>154</v>
      </c>
      <c r="C9" s="58">
        <v>3</v>
      </c>
      <c r="D9" s="67">
        <v>0</v>
      </c>
      <c r="E9" s="59">
        <f t="shared" si="0"/>
        <v>0</v>
      </c>
      <c r="G9" s="60"/>
    </row>
    <row r="10" spans="1:7" x14ac:dyDescent="0.25">
      <c r="A10" s="56"/>
      <c r="B10" s="57" t="s">
        <v>149</v>
      </c>
      <c r="C10" s="58">
        <v>1</v>
      </c>
      <c r="D10" s="67">
        <v>0</v>
      </c>
      <c r="E10" s="59">
        <f t="shared" si="0"/>
        <v>0</v>
      </c>
      <c r="G10" s="60" t="s">
        <v>169</v>
      </c>
    </row>
    <row r="11" spans="1:7" x14ac:dyDescent="0.25">
      <c r="A11" s="56"/>
      <c r="B11" s="57" t="s">
        <v>150</v>
      </c>
      <c r="C11" s="58">
        <v>2</v>
      </c>
      <c r="D11" s="67">
        <v>0</v>
      </c>
      <c r="E11" s="59">
        <f t="shared" si="0"/>
        <v>0</v>
      </c>
      <c r="G11" s="60" t="s">
        <v>170</v>
      </c>
    </row>
    <row r="12" spans="1:7" x14ac:dyDescent="0.25">
      <c r="A12" s="56"/>
      <c r="B12" s="57" t="s">
        <v>23</v>
      </c>
      <c r="C12" s="58">
        <v>60</v>
      </c>
      <c r="D12" s="67">
        <v>0</v>
      </c>
      <c r="E12" s="59">
        <f t="shared" si="0"/>
        <v>0</v>
      </c>
      <c r="G12" s="60" t="s">
        <v>171</v>
      </c>
    </row>
    <row r="13" spans="1:7" x14ac:dyDescent="0.25">
      <c r="A13" s="56"/>
      <c r="B13" s="57" t="s">
        <v>24</v>
      </c>
      <c r="C13" s="58">
        <v>1</v>
      </c>
      <c r="D13" s="67">
        <v>0</v>
      </c>
      <c r="E13" s="59">
        <f t="shared" si="0"/>
        <v>0</v>
      </c>
      <c r="G13" s="60" t="s">
        <v>155</v>
      </c>
    </row>
    <row r="14" spans="1:7" x14ac:dyDescent="0.25">
      <c r="A14" s="56"/>
      <c r="B14" s="57" t="s">
        <v>152</v>
      </c>
      <c r="C14" s="58">
        <v>1</v>
      </c>
      <c r="D14" s="67">
        <v>0</v>
      </c>
      <c r="E14" s="59">
        <f t="shared" si="0"/>
        <v>0</v>
      </c>
      <c r="G14" s="60" t="s">
        <v>153</v>
      </c>
    </row>
    <row r="15" spans="1:7" x14ac:dyDescent="0.25">
      <c r="A15" s="56"/>
      <c r="B15" s="57" t="s">
        <v>151</v>
      </c>
      <c r="C15" s="58">
        <v>1</v>
      </c>
      <c r="D15" s="67">
        <v>0</v>
      </c>
      <c r="E15" s="59">
        <f t="shared" si="0"/>
        <v>0</v>
      </c>
      <c r="G15" s="60" t="s">
        <v>192</v>
      </c>
    </row>
    <row r="16" spans="1:7" ht="15.75" thickBot="1" x14ac:dyDescent="0.3">
      <c r="A16" s="56"/>
      <c r="B16" s="57" t="s">
        <v>108</v>
      </c>
      <c r="C16" s="58">
        <v>1</v>
      </c>
      <c r="D16" s="67">
        <v>0</v>
      </c>
      <c r="E16" s="59">
        <f t="shared" si="0"/>
        <v>0</v>
      </c>
      <c r="G16" s="62"/>
    </row>
    <row r="17" spans="1:7" s="44" customFormat="1" ht="16.5" thickBot="1" x14ac:dyDescent="0.3">
      <c r="A17" s="46"/>
      <c r="B17" s="52" t="s">
        <v>17</v>
      </c>
      <c r="C17" s="53" t="s">
        <v>4</v>
      </c>
      <c r="D17" s="53" t="s">
        <v>6</v>
      </c>
      <c r="E17" s="54" t="s">
        <v>2</v>
      </c>
      <c r="G17" s="45"/>
    </row>
    <row r="18" spans="1:7" x14ac:dyDescent="0.25">
      <c r="A18" s="56"/>
      <c r="B18" s="26" t="s">
        <v>193</v>
      </c>
      <c r="C18" s="27"/>
      <c r="D18" s="67">
        <v>0</v>
      </c>
      <c r="E18" s="59">
        <f t="shared" si="0"/>
        <v>0</v>
      </c>
      <c r="G18" s="84" t="s">
        <v>25</v>
      </c>
    </row>
    <row r="19" spans="1:7" x14ac:dyDescent="0.25">
      <c r="A19" s="56"/>
      <c r="B19" s="26" t="s">
        <v>194</v>
      </c>
      <c r="C19" s="27"/>
      <c r="D19" s="67">
        <v>0</v>
      </c>
      <c r="E19" s="59">
        <f t="shared" ref="E19" si="1">C19*D19</f>
        <v>0</v>
      </c>
      <c r="G19" s="60" t="s">
        <v>106</v>
      </c>
    </row>
    <row r="20" spans="1:7" x14ac:dyDescent="0.25">
      <c r="A20" s="56"/>
      <c r="B20" s="26" t="s">
        <v>194</v>
      </c>
      <c r="C20" s="27"/>
      <c r="D20" s="67">
        <v>0</v>
      </c>
      <c r="E20" s="59">
        <f t="shared" si="0"/>
        <v>0</v>
      </c>
      <c r="G20" s="60"/>
    </row>
    <row r="21" spans="1:7" ht="15.75" thickBot="1" x14ac:dyDescent="0.3">
      <c r="A21" s="56"/>
      <c r="B21" s="26" t="s">
        <v>194</v>
      </c>
      <c r="C21" s="27"/>
      <c r="D21" s="67">
        <v>0</v>
      </c>
      <c r="E21" s="61">
        <f t="shared" si="0"/>
        <v>0</v>
      </c>
      <c r="G21" s="62"/>
    </row>
    <row r="22" spans="1:7" ht="15.75" thickBot="1" x14ac:dyDescent="0.3">
      <c r="A22" s="56"/>
      <c r="B22" s="100" t="s">
        <v>86</v>
      </c>
      <c r="C22" s="101"/>
      <c r="D22" s="102"/>
      <c r="E22" s="63">
        <f>SUBTOTAL(9,E7:E21)</f>
        <v>0</v>
      </c>
      <c r="G22" s="64"/>
    </row>
    <row r="23" spans="1:7" s="48" customFormat="1" ht="19.5" thickBot="1" x14ac:dyDescent="0.3">
      <c r="A23" s="65"/>
      <c r="B23" s="95" t="s">
        <v>114</v>
      </c>
      <c r="C23" s="96"/>
      <c r="D23" s="97"/>
      <c r="E23" s="66">
        <f>E22*8</f>
        <v>0</v>
      </c>
      <c r="G23" s="29"/>
    </row>
  </sheetData>
  <sheetProtection algorithmName="SHA-512" hashValue="bSqtXetAyQ9RpesmBzqX1PtFIBlGiT4im1ADTpng2i03NKRX3JPfeZGss3aIJrLh/nJVknmJcf2LLRaqHK7wHQ==" saltValue="zaxynp2sT5n06Xtc423Y4w==" spinCount="100000" sheet="1" objects="1" scenarios="1"/>
  <mergeCells count="4">
    <mergeCell ref="B23:D23"/>
    <mergeCell ref="A1:B1"/>
    <mergeCell ref="C5:E5"/>
    <mergeCell ref="B22:D22"/>
  </mergeCells>
  <phoneticPr fontId="19"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9B70A-422A-4AD4-A051-FCAA2562A736}">
  <dimension ref="A1:D4"/>
  <sheetViews>
    <sheetView workbookViewId="0">
      <selection activeCell="A7" sqref="A7"/>
    </sheetView>
  </sheetViews>
  <sheetFormatPr defaultRowHeight="15" x14ac:dyDescent="0.25"/>
  <sheetData>
    <row r="1" spans="1:4" ht="21" x14ac:dyDescent="0.25">
      <c r="A1" s="30" t="s">
        <v>111</v>
      </c>
      <c r="B1" s="30"/>
      <c r="C1" s="40"/>
      <c r="D1" s="40"/>
    </row>
    <row r="2" spans="1:4" x14ac:dyDescent="0.25">
      <c r="A2" s="28" t="s">
        <v>77</v>
      </c>
      <c r="B2" s="29"/>
    </row>
    <row r="3" spans="1:4" x14ac:dyDescent="0.25">
      <c r="A3" s="28" t="s">
        <v>78</v>
      </c>
      <c r="B3" s="29"/>
    </row>
    <row r="4" spans="1:4" x14ac:dyDescent="0.25">
      <c r="A4" t="s">
        <v>79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26226da2-351d-4bd3-a29c-5d3556abc376">
      <UserInfo>
        <DisplayName>Edith Weersink</DisplayName>
        <AccountId>22</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65B797E800464D966AC1439D1EB21B" ma:contentTypeVersion="4" ma:contentTypeDescription="Een nieuw document maken." ma:contentTypeScope="" ma:versionID="89ebc88b7b65a6752d7d423dd2fb642f">
  <xsd:schema xmlns:xsd="http://www.w3.org/2001/XMLSchema" xmlns:xs="http://www.w3.org/2001/XMLSchema" xmlns:p="http://schemas.microsoft.com/office/2006/metadata/properties" xmlns:ns2="26226da2-351d-4bd3-a29c-5d3556abc376" targetNamespace="http://schemas.microsoft.com/office/2006/metadata/properties" ma:root="true" ma:fieldsID="aca9ec43e4cdc66afded5d247a00d5a6" ns2:_="">
    <xsd:import namespace="26226da2-351d-4bd3-a29c-5d3556abc376"/>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226da2-351d-4bd3-a29c-5d3556abc376"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A23F12-1488-4398-8674-2E3405A12212}">
  <ds:schemaRefs>
    <ds:schemaRef ds:uri="http://schemas.openxmlformats.org/package/2006/metadata/core-properties"/>
    <ds:schemaRef ds:uri="http://purl.org/dc/elements/1.1/"/>
    <ds:schemaRef ds:uri="http://schemas.microsoft.com/office/2006/documentManagement/types"/>
    <ds:schemaRef ds:uri="http://purl.org/dc/terms/"/>
    <ds:schemaRef ds:uri="26226da2-351d-4bd3-a29c-5d3556abc376"/>
    <ds:schemaRef ds:uri="http://schemas.microsoft.com/office/2006/metadata/properties"/>
    <ds:schemaRef ds:uri="http://www.w3.org/XML/1998/namespace"/>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95F57F00-DD0F-4897-BEF6-72981786DCF2}">
  <ds:schemaRefs>
    <ds:schemaRef ds:uri="http://schemas.microsoft.com/sharepoint/v3/contenttype/forms"/>
  </ds:schemaRefs>
</ds:datastoreItem>
</file>

<file path=customXml/itemProps3.xml><?xml version="1.0" encoding="utf-8"?>
<ds:datastoreItem xmlns:ds="http://schemas.openxmlformats.org/officeDocument/2006/customXml" ds:itemID="{5F766AD9-594E-4434-9AAE-EBDF494ECE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226da2-351d-4bd3-a29c-5d3556abc3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1. Inschrijfsom</vt:lpstr>
      <vt:lpstr>2. Eenheidsprijzen</vt:lpstr>
      <vt:lpstr>3. Implementatiefase</vt:lpstr>
      <vt:lpstr>4. Beheer- en Onderhoudsfase</vt:lpstr>
      <vt:lpstr>5. Nadere uitwerkingen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Jurgen den hartog</dc:creator>
  <cp:lastModifiedBy>Jurgen den Hartog</cp:lastModifiedBy>
  <cp:lastPrinted>2017-03-22T09:17:24Z</cp:lastPrinted>
  <dcterms:created xsi:type="dcterms:W3CDTF">2010-10-05T07:52:29Z</dcterms:created>
  <dcterms:modified xsi:type="dcterms:W3CDTF">2026-09-21T11:08:52Z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0x0101009465B797E800464D966AC1439D1EB21B</vt:lpwstr>
  </property>
</Properties>
</file>