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Q:\Europese Aanbestedingen\Aanbestedingen 2026\Gemeente Smallingerland\Wagenpark en Werkmaterieel\04) Definitieve aanbestedingsstukken\"/>
    </mc:Choice>
  </mc:AlternateContent>
  <xr:revisionPtr revIDLastSave="0" documentId="13_ncr:1_{FEF90B79-CFD5-4D60-BB0B-898ABAEDAF3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Blad1" sheetId="1" r:id="rId1"/>
  </sheets>
  <definedNames>
    <definedName name="_xlnm._FilterDatabase" localSheetId="0" hidden="1">Blad1!$B$53:$M$78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R85" i="1" l="1"/>
  <c r="R84" i="1"/>
  <c r="R83" i="1"/>
  <c r="R80" i="1"/>
  <c r="R62" i="1"/>
  <c r="R61" i="1"/>
  <c r="R60" i="1"/>
  <c r="R63" i="1"/>
  <c r="R64" i="1"/>
  <c r="R65" i="1"/>
  <c r="R66" i="1"/>
  <c r="R67" i="1"/>
  <c r="R73" i="1"/>
  <c r="R76" i="1"/>
  <c r="R78" i="1"/>
  <c r="R77" i="1"/>
  <c r="R75" i="1"/>
  <c r="R74" i="1"/>
  <c r="R72" i="1"/>
  <c r="R71" i="1"/>
  <c r="R70" i="1"/>
  <c r="R69" i="1"/>
  <c r="R68" i="1"/>
  <c r="R58" i="1"/>
  <c r="R54" i="1"/>
  <c r="R79" i="1" s="1"/>
  <c r="R36" i="1"/>
  <c r="R41" i="1"/>
  <c r="R49" i="1"/>
  <c r="R48" i="1"/>
  <c r="R47" i="1"/>
  <c r="R46" i="1"/>
  <c r="R45" i="1"/>
  <c r="R44" i="1"/>
  <c r="R43" i="1"/>
  <c r="R42" i="1"/>
  <c r="R40" i="1"/>
  <c r="R39" i="1"/>
  <c r="R38" i="1"/>
  <c r="R37" i="1"/>
  <c r="R35" i="1"/>
  <c r="R34" i="1"/>
  <c r="R33" i="1"/>
  <c r="R31" i="1"/>
  <c r="R32" i="1"/>
  <c r="R30" i="1"/>
  <c r="R29" i="1"/>
  <c r="R28" i="1"/>
  <c r="R27" i="1"/>
  <c r="R26" i="1"/>
  <c r="R25" i="1"/>
  <c r="R24" i="1"/>
  <c r="R23" i="1"/>
  <c r="R22" i="1"/>
  <c r="R21" i="1"/>
  <c r="R20" i="1"/>
  <c r="R19" i="1"/>
  <c r="R18" i="1"/>
  <c r="R17" i="1"/>
  <c r="R50" i="1" s="1"/>
  <c r="R51" i="1" s="1"/>
  <c r="R12" i="1"/>
  <c r="R11" i="1"/>
  <c r="R10" i="1"/>
  <c r="R9" i="1"/>
  <c r="R8" i="1"/>
  <c r="R13" i="1" s="1"/>
  <c r="R14" i="1" s="1"/>
  <c r="P84" i="1"/>
  <c r="O84" i="1"/>
  <c r="Q79" i="1"/>
  <c r="P79" i="1"/>
  <c r="O79" i="1"/>
  <c r="P50" i="1"/>
  <c r="O50" i="1"/>
  <c r="Q13" i="1"/>
  <c r="P13" i="1"/>
  <c r="O13" i="1"/>
</calcChain>
</file>

<file path=xl/sharedStrings.xml><?xml version="1.0" encoding="utf-8"?>
<sst xmlns="http://schemas.openxmlformats.org/spreadsheetml/2006/main" count="367" uniqueCount="219">
  <si>
    <t xml:space="preserve"> </t>
  </si>
  <si>
    <t>Gemeente Smallingerland</t>
  </si>
  <si>
    <t>Kenteken</t>
  </si>
  <si>
    <t>Personenauto's</t>
  </si>
  <si>
    <t>Kostenplaats gemeente</t>
  </si>
  <si>
    <t>KT-475-B</t>
  </si>
  <si>
    <t>5-ZJJ-12</t>
  </si>
  <si>
    <t>ZP-874-H</t>
  </si>
  <si>
    <t>6030390-6043</t>
  </si>
  <si>
    <t>6570320-6067</t>
  </si>
  <si>
    <t>N.o.t.g.</t>
  </si>
  <si>
    <t>Merk/type</t>
  </si>
  <si>
    <t>Meldcode</t>
  </si>
  <si>
    <t>Bouwjaar</t>
  </si>
  <si>
    <t>2016</t>
  </si>
  <si>
    <t>2015</t>
  </si>
  <si>
    <t>Trede</t>
  </si>
  <si>
    <t>B/M</t>
  </si>
  <si>
    <t>VOLKSWAGEN PASSAT 1.4 TSI GTE HIGHLINE</t>
  </si>
  <si>
    <t>VOLKSWAGEN UP! 1.0 MOVE UP! BLUEM.</t>
  </si>
  <si>
    <t>RENAULT ZOE</t>
  </si>
  <si>
    <t>Bestelauto's</t>
  </si>
  <si>
    <t>NISSAN E-NV200  BUSINESS 40 KWH</t>
  </si>
  <si>
    <t>MERCEDES BENZ EVITO PRO L3</t>
  </si>
  <si>
    <t>VOLKSWAGEN TRANSPORTER 2.0 TDI L2H3</t>
  </si>
  <si>
    <t>VOLKSWAGEN TRANSPORTER 2.0 TDI L2H1</t>
  </si>
  <si>
    <t>PEUGEOT PARTNER 120 1.6EHDI L1XT PR+</t>
  </si>
  <si>
    <t>RENAULT KANGOO EXPRESS Z.E. (EX ACCU)</t>
  </si>
  <si>
    <t>VOLKSWAGEN TRANSPORTER 2.0 TDI L1H1 TR. DC</t>
  </si>
  <si>
    <t>RENAULT KANGOO EXPRESS Z.E. MAXI (EX ACCU)</t>
  </si>
  <si>
    <t>NISSAN E-NV200 OPTIMA 40 KWH</t>
  </si>
  <si>
    <t>NISSAN NV300 2.0 DCI L1H1 ACENTA</t>
  </si>
  <si>
    <t>NISSAN E-NV200 BUSINESS 40 KWH</t>
  </si>
  <si>
    <t>FUSO CANTER 3C13 3.0 DI 250</t>
  </si>
  <si>
    <t>VOLKSWAGEN TRANSPORTER 2.0 TDI L2H1 CO DC Pick-up</t>
  </si>
  <si>
    <t>TOYOTA PROACE ELECTRIC STD</t>
  </si>
  <si>
    <t>TOYOTA HILUX 2.4 D-4D XC PROF.</t>
  </si>
  <si>
    <t>TOYOTA DYNA  100 3.0 D-4D COMFORT</t>
  </si>
  <si>
    <t>MAN TGE 35 2.0 STD HOOGDC</t>
  </si>
  <si>
    <t>MERCEDES BENZ SPRINTER</t>
  </si>
  <si>
    <t>NISSAN NAVARO 2.5 DCI</t>
  </si>
  <si>
    <t>VOLKSWAGEN CRAFTER</t>
  </si>
  <si>
    <t>VOLKSWAGEN TRANSPORTER</t>
  </si>
  <si>
    <t>6730140-6045</t>
  </si>
  <si>
    <t>6720420-6047</t>
  </si>
  <si>
    <t>6030410-6077</t>
  </si>
  <si>
    <t>6210180-6063</t>
  </si>
  <si>
    <t>6210110-6064</t>
  </si>
  <si>
    <t>6210330-6051</t>
  </si>
  <si>
    <t>6120120-6610</t>
  </si>
  <si>
    <t>6210330-6059</t>
  </si>
  <si>
    <t>6810170-6042</t>
  </si>
  <si>
    <t>6830120-6612</t>
  </si>
  <si>
    <t>6830130-6614</t>
  </si>
  <si>
    <t>6210330-6057</t>
  </si>
  <si>
    <t>6120160-6611</t>
  </si>
  <si>
    <t>6210330-6055</t>
  </si>
  <si>
    <t>6210330-6050</t>
  </si>
  <si>
    <t>6740100-6070</t>
  </si>
  <si>
    <t>6210330-6058</t>
  </si>
  <si>
    <t>6210330-6056</t>
  </si>
  <si>
    <t>6720420-6044</t>
  </si>
  <si>
    <t>6520111-6071</t>
  </si>
  <si>
    <t>6210330-6049</t>
  </si>
  <si>
    <t>6030415-6075</t>
  </si>
  <si>
    <t>6710250-6012</t>
  </si>
  <si>
    <t>6210330-6052</t>
  </si>
  <si>
    <t>6210310-6080</t>
  </si>
  <si>
    <t>6720420-6046</t>
  </si>
  <si>
    <t>6710110-6037</t>
  </si>
  <si>
    <t>VFH-34-K</t>
  </si>
  <si>
    <t>ZS-996-H</t>
  </si>
  <si>
    <t>7-VVP-11</t>
  </si>
  <si>
    <t>4-VZV-76</t>
  </si>
  <si>
    <t>4-VZV-87</t>
  </si>
  <si>
    <t>1-VXF-00</t>
  </si>
  <si>
    <t>VJ-630-G</t>
  </si>
  <si>
    <t>VL-428-N</t>
  </si>
  <si>
    <t>VR-817-F</t>
  </si>
  <si>
    <t>VR-818-F</t>
  </si>
  <si>
    <t>V-551-RR</t>
  </si>
  <si>
    <t>VGV-54-P</t>
  </si>
  <si>
    <t>VHJ-60-Z</t>
  </si>
  <si>
    <t>VHR-06-P</t>
  </si>
  <si>
    <t>VJF-01-P</t>
  </si>
  <si>
    <t>VJR-63-K</t>
  </si>
  <si>
    <t>VJP-32-G</t>
  </si>
  <si>
    <t>VNK-06-S</t>
  </si>
  <si>
    <t>VNG-23-Z</t>
  </si>
  <si>
    <t>3-VDR-04</t>
  </si>
  <si>
    <t>VNX-79-B</t>
  </si>
  <si>
    <t>61-BTF-1</t>
  </si>
  <si>
    <t>VTV-08-P</t>
  </si>
  <si>
    <t>VXT-89-P</t>
  </si>
  <si>
    <t>4-VTX-23</t>
  </si>
  <si>
    <t>VLN-67-F</t>
  </si>
  <si>
    <t>V-49-HZL</t>
  </si>
  <si>
    <t>VLG-22-G</t>
  </si>
  <si>
    <t>VPD-03-T</t>
  </si>
  <si>
    <t>V-01-JKB</t>
  </si>
  <si>
    <t>Gewicht</t>
  </si>
  <si>
    <t>7506</t>
  </si>
  <si>
    <t>7718</t>
  </si>
  <si>
    <t>2956</t>
  </si>
  <si>
    <t>2954</t>
  </si>
  <si>
    <t>4775</t>
  </si>
  <si>
    <t>5141</t>
  </si>
  <si>
    <t>3970</t>
  </si>
  <si>
    <t>0093</t>
  </si>
  <si>
    <t>5495</t>
  </si>
  <si>
    <t>0400</t>
  </si>
  <si>
    <t>5267</t>
  </si>
  <si>
    <t>5026</t>
  </si>
  <si>
    <t>7585</t>
  </si>
  <si>
    <t>7323</t>
  </si>
  <si>
    <t>2163</t>
  </si>
  <si>
    <t>2179</t>
  </si>
  <si>
    <t>9942</t>
  </si>
  <si>
    <t>0350</t>
  </si>
  <si>
    <t>0097</t>
  </si>
  <si>
    <t>2020</t>
  </si>
  <si>
    <t>2012</t>
  </si>
  <si>
    <t>2014</t>
  </si>
  <si>
    <t>2018</t>
  </si>
  <si>
    <t>2021</t>
  </si>
  <si>
    <t>Vrachtauto's</t>
  </si>
  <si>
    <t>6720420-6028</t>
  </si>
  <si>
    <t>6720420-6004</t>
  </si>
  <si>
    <t>6210310-6081</t>
  </si>
  <si>
    <t>6710250-6014</t>
  </si>
  <si>
    <t>6720420-6008</t>
  </si>
  <si>
    <t>6720420-6001</t>
  </si>
  <si>
    <t>6720420-6027</t>
  </si>
  <si>
    <t>6210280-6015</t>
  </si>
  <si>
    <t>6720420-6011</t>
  </si>
  <si>
    <t>6720420-6002</t>
  </si>
  <si>
    <t>6720420-6006</t>
  </si>
  <si>
    <t>6720420-6003</t>
  </si>
  <si>
    <t>6210110-6061</t>
  </si>
  <si>
    <t>6710130-6036</t>
  </si>
  <si>
    <t>6570340-6069</t>
  </si>
  <si>
    <t>6210330-6053</t>
  </si>
  <si>
    <t>6210180-6062</t>
  </si>
  <si>
    <t>6720420-6005</t>
  </si>
  <si>
    <t>6210110-6026</t>
  </si>
  <si>
    <t>6720420-6007</t>
  </si>
  <si>
    <t>SCANIA  P360 Overig</t>
  </si>
  <si>
    <t>DAF  FAN CF75</t>
  </si>
  <si>
    <t>SCANIA  P360</t>
  </si>
  <si>
    <t>DAF  LF 230 FA</t>
  </si>
  <si>
    <t>SCANIA  P320</t>
  </si>
  <si>
    <t>MERCEDES BENZ  SPRINTER</t>
  </si>
  <si>
    <t>FUSO</t>
  </si>
  <si>
    <t>DAF</t>
  </si>
  <si>
    <t>SCANIA</t>
  </si>
  <si>
    <t>59-BRP-2</t>
  </si>
  <si>
    <t>31-BBH-6</t>
  </si>
  <si>
    <t>BX-HD-15</t>
  </si>
  <si>
    <t>BX-GP-80</t>
  </si>
  <si>
    <t>82-BRH-9</t>
  </si>
  <si>
    <t>22-BPT-9</t>
  </si>
  <si>
    <t>83-BPL-7</t>
  </si>
  <si>
    <t>20-BPL-6</t>
  </si>
  <si>
    <t>88-BPK-9</t>
  </si>
  <si>
    <t>31-BPL-1</t>
  </si>
  <si>
    <t>54-BPK-8</t>
  </si>
  <si>
    <t>75-BNP-3</t>
  </si>
  <si>
    <t>57-BHR-4</t>
  </si>
  <si>
    <t>49-BDX-6</t>
  </si>
  <si>
    <t>48-BVZ-4</t>
  </si>
  <si>
    <t>53-BVZ-9</t>
  </si>
  <si>
    <t>20-BXR-1</t>
  </si>
  <si>
    <t>18-BXR-4</t>
  </si>
  <si>
    <t>64-BXV-6</t>
  </si>
  <si>
    <t>BX-LR-70</t>
  </si>
  <si>
    <t>27-BXP-7</t>
  </si>
  <si>
    <t>Cat. waarde</t>
  </si>
  <si>
    <t>SVJ</t>
  </si>
  <si>
    <t>WA</t>
  </si>
  <si>
    <t>Bromfiets / Snorfiets</t>
  </si>
  <si>
    <t>VOLKSWAGEN ID. BUZZ ECONOMY</t>
  </si>
  <si>
    <t>V-01-LGT</t>
  </si>
  <si>
    <t>VOLKSWAGEN POLO 1.0 MPI</t>
  </si>
  <si>
    <t>RN-582-P</t>
  </si>
  <si>
    <t>DACIA SPRING BUSINESS</t>
  </si>
  <si>
    <t>N-301-DP</t>
  </si>
  <si>
    <t>MAN TGL</t>
  </si>
  <si>
    <t>BB-359-S</t>
  </si>
  <si>
    <t>V-78-HVL</t>
  </si>
  <si>
    <t>V-70-LHT</t>
  </si>
  <si>
    <t>BX-NB-79</t>
  </si>
  <si>
    <t>VOLVO FE 62R</t>
  </si>
  <si>
    <t>0962</t>
  </si>
  <si>
    <t>0359</t>
  </si>
  <si>
    <t>SEGWAT E-BIKE</t>
  </si>
  <si>
    <t>DMG-146</t>
  </si>
  <si>
    <t>0000</t>
  </si>
  <si>
    <t>Dekking</t>
  </si>
  <si>
    <t>WA + SVI</t>
  </si>
  <si>
    <t xml:space="preserve">WA  </t>
  </si>
  <si>
    <t>WA + CA + SVI</t>
  </si>
  <si>
    <t>WA + CA</t>
  </si>
  <si>
    <t>WA + CA + Werkrisico</t>
  </si>
  <si>
    <t>WA + Werkrisico</t>
  </si>
  <si>
    <t>2-</t>
  </si>
  <si>
    <t>Iveco</t>
  </si>
  <si>
    <t>73-BZL-6</t>
  </si>
  <si>
    <t>81-BKG-7</t>
  </si>
  <si>
    <t>Scania G410</t>
  </si>
  <si>
    <t>WA+  CA</t>
  </si>
  <si>
    <t>Premie WA</t>
  </si>
  <si>
    <t>Premie CASCO</t>
  </si>
  <si>
    <t>Premie SVI</t>
  </si>
  <si>
    <t>Specificatie + Prijzenblad Wagenparkverzekering</t>
  </si>
  <si>
    <t>Bijlage C.2.1</t>
  </si>
  <si>
    <t>Premie Werkrisico</t>
  </si>
  <si>
    <t>Totaal</t>
  </si>
  <si>
    <t>Controletelling</t>
  </si>
  <si>
    <t>Graag alleen de gearceerde velden invullen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</si>
</sst>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 &quot;€&quot;\ * #,##0.00_ ;_ &quot;€&quot;\ * \-#,##0.00_ ;_ &quot;€&quot;\ * &quot;-&quot;??_ ;_ @_ 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i/>
      <sz val="1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9"/>
      <color theme="1"/>
      <name val="Calibri"/>
      <family val="2"/>
      <scheme val="minor"/>
    </font>
    <font>
      <sz val="9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5" tint="0.59999389629810485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59">
    <xf numFmtId="0" fontId="0" fillId="0" borderId="0" xfId="0"/>
    <xf numFmtId="0" fontId="0" fillId="0" borderId="0" xfId="0" quotePrefix="1"/>
    <xf numFmtId="0" fontId="4" fillId="0" borderId="0" xfId="0" applyFont="1"/>
    <xf numFmtId="0" fontId="3" fillId="0" borderId="0" xfId="0" applyFont="1"/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44" fontId="0" fillId="0" borderId="0" xfId="1" applyFont="1"/>
    <xf numFmtId="10" fontId="0" fillId="0" borderId="0" xfId="2" applyNumberFormat="1" applyFont="1" applyAlignment="1">
      <alignment horizontal="center"/>
    </xf>
    <xf numFmtId="0" fontId="2" fillId="0" borderId="0" xfId="0" applyFont="1"/>
    <xf numFmtId="0" fontId="0" fillId="4" borderId="2" xfId="0" applyFill="1" applyBorder="1"/>
    <xf numFmtId="0" fontId="0" fillId="4" borderId="3" xfId="0" applyFill="1" applyBorder="1"/>
    <xf numFmtId="0" fontId="0" fillId="4" borderId="4" xfId="0" applyFill="1" applyBorder="1" applyAlignment="1">
      <alignment horizontal="center"/>
    </xf>
    <xf numFmtId="0" fontId="0" fillId="4" borderId="3" xfId="0" applyFill="1" applyBorder="1" applyAlignment="1">
      <alignment horizontal="center"/>
    </xf>
    <xf numFmtId="0" fontId="2" fillId="3" borderId="1" xfId="0" applyFont="1" applyFill="1" applyBorder="1"/>
    <xf numFmtId="44" fontId="0" fillId="0" borderId="0" xfId="1" applyFont="1" applyAlignment="1">
      <alignment horizontal="center"/>
    </xf>
    <xf numFmtId="44" fontId="3" fillId="0" borderId="0" xfId="1" applyFont="1" applyFill="1" applyAlignment="1">
      <alignment horizontal="center"/>
    </xf>
    <xf numFmtId="44" fontId="3" fillId="0" borderId="0" xfId="1" applyFont="1" applyAlignment="1">
      <alignment horizontal="center"/>
    </xf>
    <xf numFmtId="0" fontId="0" fillId="4" borderId="3" xfId="1" applyNumberFormat="1" applyFont="1" applyFill="1" applyBorder="1" applyAlignment="1">
      <alignment horizontal="center"/>
    </xf>
    <xf numFmtId="44" fontId="3" fillId="0" borderId="0" xfId="1" applyFont="1"/>
    <xf numFmtId="0" fontId="3" fillId="0" borderId="0" xfId="0" quotePrefix="1" applyFont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5" borderId="3" xfId="0" applyFont="1" applyFill="1" applyBorder="1" applyAlignment="1">
      <alignment horizontal="center"/>
    </xf>
    <xf numFmtId="0" fontId="2" fillId="5" borderId="3" xfId="2" applyNumberFormat="1" applyFont="1" applyFill="1" applyBorder="1" applyAlignment="1">
      <alignment horizontal="center"/>
    </xf>
    <xf numFmtId="0" fontId="2" fillId="4" borderId="2" xfId="0" applyFont="1" applyFill="1" applyBorder="1"/>
    <xf numFmtId="0" fontId="2" fillId="4" borderId="3" xfId="0" applyFont="1" applyFill="1" applyBorder="1" applyAlignment="1">
      <alignment horizontal="center"/>
    </xf>
    <xf numFmtId="0" fontId="2" fillId="4" borderId="3" xfId="0" applyFont="1" applyFill="1" applyBorder="1"/>
    <xf numFmtId="0" fontId="2" fillId="4" borderId="3" xfId="1" applyNumberFormat="1" applyFont="1" applyFill="1" applyBorder="1" applyAlignment="1">
      <alignment horizontal="center"/>
    </xf>
    <xf numFmtId="0" fontId="2" fillId="4" borderId="4" xfId="0" applyFont="1" applyFill="1" applyBorder="1" applyAlignment="1">
      <alignment horizontal="center"/>
    </xf>
    <xf numFmtId="0" fontId="5" fillId="0" borderId="0" xfId="0" applyFont="1"/>
    <xf numFmtId="0" fontId="0" fillId="0" borderId="0" xfId="0" quotePrefix="1" applyAlignment="1">
      <alignment horizontal="center"/>
    </xf>
    <xf numFmtId="0" fontId="2" fillId="2" borderId="2" xfId="0" applyFont="1" applyFill="1" applyBorder="1" applyAlignment="1">
      <alignment horizontal="center"/>
    </xf>
    <xf numFmtId="10" fontId="0" fillId="0" borderId="0" xfId="2" applyNumberFormat="1" applyFont="1" applyFill="1" applyAlignment="1">
      <alignment horizontal="center"/>
    </xf>
    <xf numFmtId="0" fontId="2" fillId="0" borderId="0" xfId="0" applyFont="1" applyAlignment="1">
      <alignment horizontal="center"/>
    </xf>
    <xf numFmtId="0" fontId="2" fillId="6" borderId="6" xfId="0" applyFont="1" applyFill="1" applyBorder="1" applyAlignment="1">
      <alignment horizontal="center"/>
    </xf>
    <xf numFmtId="0" fontId="0" fillId="5" borderId="5" xfId="0" applyFill="1" applyBorder="1"/>
    <xf numFmtId="0" fontId="0" fillId="0" borderId="5" xfId="0" applyBorder="1"/>
    <xf numFmtId="0" fontId="0" fillId="5" borderId="7" xfId="0" applyFill="1" applyBorder="1"/>
    <xf numFmtId="44" fontId="0" fillId="5" borderId="5" xfId="1" applyFont="1" applyFill="1" applyBorder="1"/>
    <xf numFmtId="44" fontId="0" fillId="5" borderId="7" xfId="1" applyFont="1" applyFill="1" applyBorder="1"/>
    <xf numFmtId="44" fontId="2" fillId="7" borderId="2" xfId="1" applyFont="1" applyFill="1" applyBorder="1"/>
    <xf numFmtId="44" fontId="2" fillId="5" borderId="5" xfId="1" applyFont="1" applyFill="1" applyBorder="1" applyAlignment="1">
      <alignment horizontal="center"/>
    </xf>
    <xf numFmtId="0" fontId="0" fillId="0" borderId="7" xfId="0" applyBorder="1"/>
    <xf numFmtId="44" fontId="0" fillId="7" borderId="7" xfId="1" applyFont="1" applyFill="1" applyBorder="1"/>
    <xf numFmtId="44" fontId="2" fillId="7" borderId="3" xfId="1" applyFont="1" applyFill="1" applyBorder="1"/>
    <xf numFmtId="44" fontId="0" fillId="0" borderId="5" xfId="0" applyNumberFormat="1" applyBorder="1"/>
    <xf numFmtId="44" fontId="0" fillId="0" borderId="7" xfId="0" applyNumberFormat="1" applyBorder="1"/>
    <xf numFmtId="44" fontId="2" fillId="3" borderId="4" xfId="0" applyNumberFormat="1" applyFont="1" applyFill="1" applyBorder="1"/>
    <xf numFmtId="44" fontId="0" fillId="0" borderId="0" xfId="0" applyNumberFormat="1"/>
    <xf numFmtId="0" fontId="7" fillId="0" borderId="0" xfId="0" applyFont="1"/>
    <xf numFmtId="44" fontId="7" fillId="0" borderId="0" xfId="0" applyNumberFormat="1" applyFont="1"/>
    <xf numFmtId="44" fontId="0" fillId="0" borderId="5" xfId="1" applyFont="1" applyBorder="1"/>
    <xf numFmtId="44" fontId="0" fillId="0" borderId="7" xfId="1" applyFont="1" applyBorder="1"/>
    <xf numFmtId="44" fontId="2" fillId="3" borderId="1" xfId="0" applyNumberFormat="1" applyFont="1" applyFill="1" applyBorder="1"/>
    <xf numFmtId="44" fontId="2" fillId="7" borderId="8" xfId="1" applyFont="1" applyFill="1" applyBorder="1"/>
    <xf numFmtId="44" fontId="2" fillId="3" borderId="1" xfId="1" applyFont="1" applyFill="1" applyBorder="1"/>
    <xf numFmtId="0" fontId="2" fillId="3" borderId="8" xfId="0" applyFont="1" applyFill="1" applyBorder="1"/>
    <xf numFmtId="0" fontId="8" fillId="0" borderId="0" xfId="0" applyFont="1"/>
    <xf numFmtId="44" fontId="8" fillId="0" borderId="0" xfId="0" applyNumberFormat="1" applyFont="1"/>
    <xf numFmtId="0" fontId="6" fillId="0" borderId="0" xfId="0" applyFont="1"/>
  </cellXfs>
  <cellStyles count="3">
    <cellStyle name="Procent" xfId="2" builtinId="5"/>
    <cellStyle name="Standaard" xfId="0" builtinId="0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R88"/>
  <sheetViews>
    <sheetView tabSelected="1" topLeftCell="A42" workbookViewId="0">
      <selection activeCell="J94" sqref="J94"/>
    </sheetView>
  </sheetViews>
  <sheetFormatPr defaultRowHeight="15" x14ac:dyDescent="0.25"/>
  <cols>
    <col min="1" max="1" width="3.7109375" customWidth="1"/>
    <col min="2" max="2" width="24.5703125" bestFit="1" customWidth="1"/>
    <col min="3" max="3" width="51.85546875" bestFit="1" customWidth="1"/>
    <col min="4" max="4" width="12.7109375" style="4" customWidth="1"/>
    <col min="5" max="5" width="12.7109375" style="14" customWidth="1"/>
    <col min="6" max="8" width="12.7109375" style="4" customWidth="1"/>
    <col min="9" max="9" width="3.7109375" customWidth="1"/>
    <col min="10" max="10" width="20" bestFit="1" customWidth="1"/>
    <col min="11" max="12" width="9.140625" style="4"/>
    <col min="13" max="13" width="9.140625" style="7"/>
    <col min="14" max="14" width="4.42578125" customWidth="1"/>
    <col min="15" max="18" width="18.28515625" customWidth="1"/>
  </cols>
  <sheetData>
    <row r="2" spans="2:18" x14ac:dyDescent="0.25">
      <c r="B2" s="8" t="s">
        <v>214</v>
      </c>
    </row>
    <row r="3" spans="2:18" x14ac:dyDescent="0.25">
      <c r="B3" s="8" t="s">
        <v>1</v>
      </c>
    </row>
    <row r="4" spans="2:18" x14ac:dyDescent="0.25">
      <c r="B4" s="8" t="s">
        <v>213</v>
      </c>
    </row>
    <row r="5" spans="2:18" ht="15.75" thickBot="1" x14ac:dyDescent="0.3"/>
    <row r="6" spans="2:18" ht="15.75" thickBot="1" x14ac:dyDescent="0.3">
      <c r="B6" s="13" t="s">
        <v>3</v>
      </c>
    </row>
    <row r="7" spans="2:18" ht="15.75" thickBot="1" x14ac:dyDescent="0.3">
      <c r="B7" s="23" t="s">
        <v>4</v>
      </c>
      <c r="C7" s="25" t="s">
        <v>11</v>
      </c>
      <c r="D7" s="24" t="s">
        <v>2</v>
      </c>
      <c r="E7" s="26" t="s">
        <v>176</v>
      </c>
      <c r="F7" s="24" t="s">
        <v>100</v>
      </c>
      <c r="G7" s="24" t="s">
        <v>12</v>
      </c>
      <c r="H7" s="27" t="s">
        <v>13</v>
      </c>
      <c r="J7" s="30" t="s">
        <v>197</v>
      </c>
      <c r="K7" s="21" t="s">
        <v>16</v>
      </c>
      <c r="L7" s="21" t="s">
        <v>177</v>
      </c>
      <c r="M7" s="22" t="s">
        <v>17</v>
      </c>
      <c r="O7" s="33" t="s">
        <v>210</v>
      </c>
      <c r="P7" s="33" t="s">
        <v>211</v>
      </c>
      <c r="Q7" s="33" t="s">
        <v>212</v>
      </c>
      <c r="R7" s="33" t="s">
        <v>216</v>
      </c>
    </row>
    <row r="8" spans="2:18" x14ac:dyDescent="0.25">
      <c r="B8" s="1" t="s">
        <v>8</v>
      </c>
      <c r="C8" s="3" t="s">
        <v>18</v>
      </c>
      <c r="D8" s="5" t="s">
        <v>5</v>
      </c>
      <c r="E8" s="15"/>
      <c r="F8" s="5">
        <v>1622</v>
      </c>
      <c r="G8" s="5">
        <v>5949</v>
      </c>
      <c r="H8" s="5" t="s">
        <v>14</v>
      </c>
      <c r="J8" t="s">
        <v>198</v>
      </c>
      <c r="K8" s="4">
        <v>20</v>
      </c>
      <c r="L8" s="5">
        <v>25</v>
      </c>
      <c r="M8" s="7">
        <v>0.75</v>
      </c>
      <c r="O8" s="37"/>
      <c r="P8" s="35"/>
      <c r="Q8" s="37"/>
      <c r="R8" s="44">
        <f>O8+Q8</f>
        <v>0</v>
      </c>
    </row>
    <row r="9" spans="2:18" x14ac:dyDescent="0.25">
      <c r="B9" s="1" t="s">
        <v>9</v>
      </c>
      <c r="C9" s="3" t="s">
        <v>19</v>
      </c>
      <c r="D9" s="5" t="s">
        <v>6</v>
      </c>
      <c r="E9" s="15"/>
      <c r="F9" s="5">
        <v>931</v>
      </c>
      <c r="G9" s="5">
        <v>8448</v>
      </c>
      <c r="H9" s="5" t="s">
        <v>15</v>
      </c>
      <c r="J9" t="s">
        <v>199</v>
      </c>
      <c r="K9" s="4">
        <v>14</v>
      </c>
      <c r="L9" s="4">
        <v>7</v>
      </c>
      <c r="M9" s="7">
        <v>0.7</v>
      </c>
      <c r="O9" s="37"/>
      <c r="P9" s="35"/>
      <c r="Q9" s="35"/>
      <c r="R9" s="44">
        <f>O9</f>
        <v>0</v>
      </c>
    </row>
    <row r="10" spans="2:18" x14ac:dyDescent="0.25">
      <c r="B10" s="2" t="s">
        <v>10</v>
      </c>
      <c r="C10" s="3" t="s">
        <v>20</v>
      </c>
      <c r="D10" s="5" t="s">
        <v>7</v>
      </c>
      <c r="E10" s="15"/>
      <c r="F10" s="5">
        <v>1475</v>
      </c>
      <c r="G10" s="5">
        <v>2280</v>
      </c>
      <c r="H10" s="5">
        <v>2019</v>
      </c>
      <c r="J10" t="s">
        <v>199</v>
      </c>
      <c r="K10" s="4">
        <v>19</v>
      </c>
      <c r="L10" s="4">
        <v>12</v>
      </c>
      <c r="M10" s="7">
        <v>0.75</v>
      </c>
      <c r="O10" s="37"/>
      <c r="P10" s="35"/>
      <c r="Q10" s="35"/>
      <c r="R10" s="44">
        <f>O10</f>
        <v>0</v>
      </c>
    </row>
    <row r="11" spans="2:18" x14ac:dyDescent="0.25">
      <c r="B11" s="2" t="s">
        <v>10</v>
      </c>
      <c r="C11" s="3" t="s">
        <v>182</v>
      </c>
      <c r="D11" s="4" t="s">
        <v>183</v>
      </c>
      <c r="F11" s="4">
        <v>1005</v>
      </c>
      <c r="G11" s="4">
        <v>5545</v>
      </c>
      <c r="H11" s="4">
        <v>2018</v>
      </c>
      <c r="J11" t="s">
        <v>178</v>
      </c>
      <c r="K11" s="4">
        <v>19</v>
      </c>
      <c r="L11" s="4">
        <v>12</v>
      </c>
      <c r="M11" s="7">
        <v>0.75</v>
      </c>
      <c r="O11" s="37"/>
      <c r="P11" s="35"/>
      <c r="Q11" s="35"/>
      <c r="R11" s="44">
        <f>O11</f>
        <v>0</v>
      </c>
    </row>
    <row r="12" spans="2:18" ht="15.75" thickBot="1" x14ac:dyDescent="0.3">
      <c r="B12" s="2" t="s">
        <v>10</v>
      </c>
      <c r="C12" s="3" t="s">
        <v>184</v>
      </c>
      <c r="D12" s="4" t="s">
        <v>185</v>
      </c>
      <c r="E12" s="14">
        <v>19000</v>
      </c>
      <c r="F12" s="4">
        <v>920</v>
      </c>
      <c r="G12" s="4">
        <v>7595</v>
      </c>
      <c r="H12" s="4">
        <v>2021</v>
      </c>
      <c r="J12" t="s">
        <v>200</v>
      </c>
      <c r="K12" s="4">
        <v>20</v>
      </c>
      <c r="L12" s="4">
        <v>25</v>
      </c>
      <c r="M12" s="7">
        <v>0.75</v>
      </c>
      <c r="O12" s="38"/>
      <c r="P12" s="38"/>
      <c r="Q12" s="38"/>
      <c r="R12" s="45">
        <f>O12+P12+Q12</f>
        <v>0</v>
      </c>
    </row>
    <row r="13" spans="2:18" ht="15.75" thickBot="1" x14ac:dyDescent="0.3">
      <c r="B13" s="2"/>
      <c r="C13" s="3"/>
      <c r="O13" s="39">
        <f>SUM(O8:O12)</f>
        <v>0</v>
      </c>
      <c r="P13" s="43">
        <f>SUM(P8:P12)</f>
        <v>0</v>
      </c>
      <c r="Q13" s="43">
        <f>SUM(Q8:Q12)</f>
        <v>0</v>
      </c>
      <c r="R13" s="46">
        <f>SUM(R8:R12)</f>
        <v>0</v>
      </c>
    </row>
    <row r="14" spans="2:18" ht="15.75" thickBot="1" x14ac:dyDescent="0.3">
      <c r="Q14" s="48" t="s">
        <v>217</v>
      </c>
      <c r="R14" s="49">
        <f>R13-O13-P13-Q13</f>
        <v>0</v>
      </c>
    </row>
    <row r="15" spans="2:18" ht="15.75" thickBot="1" x14ac:dyDescent="0.3">
      <c r="B15" s="13" t="s">
        <v>21</v>
      </c>
    </row>
    <row r="16" spans="2:18" ht="15.75" thickBot="1" x14ac:dyDescent="0.3">
      <c r="B16" s="9" t="s">
        <v>4</v>
      </c>
      <c r="C16" s="10" t="s">
        <v>11</v>
      </c>
      <c r="D16" s="12" t="s">
        <v>2</v>
      </c>
      <c r="E16" s="17" t="s">
        <v>176</v>
      </c>
      <c r="F16" s="12" t="s">
        <v>100</v>
      </c>
      <c r="G16" s="12" t="s">
        <v>12</v>
      </c>
      <c r="H16" s="11" t="s">
        <v>13</v>
      </c>
      <c r="J16" s="30" t="s">
        <v>197</v>
      </c>
      <c r="K16" s="20" t="s">
        <v>16</v>
      </c>
      <c r="L16" s="21" t="s">
        <v>177</v>
      </c>
      <c r="M16" s="22" t="s">
        <v>17</v>
      </c>
      <c r="O16" s="33" t="s">
        <v>210</v>
      </c>
      <c r="P16" s="33" t="s">
        <v>211</v>
      </c>
      <c r="Q16" s="32"/>
      <c r="R16" s="33" t="s">
        <v>216</v>
      </c>
    </row>
    <row r="17" spans="2:18" x14ac:dyDescent="0.25">
      <c r="B17" s="1" t="s">
        <v>43</v>
      </c>
      <c r="C17" s="3" t="s">
        <v>22</v>
      </c>
      <c r="D17" s="5" t="s">
        <v>70</v>
      </c>
      <c r="E17" s="15"/>
      <c r="F17" s="5">
        <v>2240</v>
      </c>
      <c r="G17" s="5" t="s">
        <v>101</v>
      </c>
      <c r="H17" s="5" t="s">
        <v>120</v>
      </c>
      <c r="J17" t="s">
        <v>178</v>
      </c>
      <c r="K17" s="4">
        <v>20</v>
      </c>
      <c r="L17" s="4">
        <v>26</v>
      </c>
      <c r="M17" s="7">
        <v>0.75</v>
      </c>
      <c r="O17" s="34"/>
      <c r="P17" s="35"/>
      <c r="R17" s="50">
        <f>O17</f>
        <v>0</v>
      </c>
    </row>
    <row r="18" spans="2:18" x14ac:dyDescent="0.25">
      <c r="B18" s="1" t="s">
        <v>44</v>
      </c>
      <c r="C18" s="3" t="s">
        <v>23</v>
      </c>
      <c r="D18" s="5" t="s">
        <v>71</v>
      </c>
      <c r="E18" s="15"/>
      <c r="F18" s="5">
        <v>2185</v>
      </c>
      <c r="G18" s="5">
        <v>1904</v>
      </c>
      <c r="H18" s="5">
        <v>2019</v>
      </c>
      <c r="J18" t="s">
        <v>178</v>
      </c>
      <c r="K18" s="4">
        <v>15</v>
      </c>
      <c r="L18" s="4">
        <v>10</v>
      </c>
      <c r="M18" s="7">
        <v>0.75</v>
      </c>
      <c r="O18" s="34"/>
      <c r="P18" s="35"/>
      <c r="R18" s="50">
        <f t="shared" ref="R18:R32" si="0">O18</f>
        <v>0</v>
      </c>
    </row>
    <row r="19" spans="2:18" x14ac:dyDescent="0.25">
      <c r="B19" s="1" t="s">
        <v>45</v>
      </c>
      <c r="C19" s="3" t="s">
        <v>24</v>
      </c>
      <c r="D19" s="5" t="s">
        <v>72</v>
      </c>
      <c r="E19" s="15"/>
      <c r="F19" s="5">
        <v>2800</v>
      </c>
      <c r="G19" s="5" t="s">
        <v>102</v>
      </c>
      <c r="H19" s="5" t="s">
        <v>121</v>
      </c>
      <c r="J19" t="s">
        <v>178</v>
      </c>
      <c r="K19" s="4">
        <v>17</v>
      </c>
      <c r="L19" s="4">
        <v>12</v>
      </c>
      <c r="M19" s="7">
        <v>0.75</v>
      </c>
      <c r="O19" s="34"/>
      <c r="P19" s="35"/>
      <c r="R19" s="50">
        <f t="shared" si="0"/>
        <v>0</v>
      </c>
    </row>
    <row r="20" spans="2:18" x14ac:dyDescent="0.25">
      <c r="B20" s="1" t="s">
        <v>46</v>
      </c>
      <c r="C20" s="3" t="s">
        <v>25</v>
      </c>
      <c r="D20" s="5" t="s">
        <v>73</v>
      </c>
      <c r="E20" s="15"/>
      <c r="F20" s="5">
        <v>3000</v>
      </c>
      <c r="G20" s="5" t="s">
        <v>103</v>
      </c>
      <c r="H20" s="5" t="s">
        <v>121</v>
      </c>
      <c r="J20" t="s">
        <v>178</v>
      </c>
      <c r="K20" s="4">
        <v>20</v>
      </c>
      <c r="L20" s="4">
        <v>25</v>
      </c>
      <c r="M20" s="7">
        <v>0.75</v>
      </c>
      <c r="O20" s="34"/>
      <c r="P20" s="35"/>
      <c r="R20" s="50">
        <f t="shared" si="0"/>
        <v>0</v>
      </c>
    </row>
    <row r="21" spans="2:18" x14ac:dyDescent="0.25">
      <c r="B21" s="1" t="s">
        <v>47</v>
      </c>
      <c r="C21" s="3" t="s">
        <v>25</v>
      </c>
      <c r="D21" s="5" t="s">
        <v>74</v>
      </c>
      <c r="E21" s="15"/>
      <c r="F21" s="5">
        <v>3000</v>
      </c>
      <c r="G21" s="5" t="s">
        <v>104</v>
      </c>
      <c r="H21" s="5" t="s">
        <v>121</v>
      </c>
      <c r="J21" t="s">
        <v>178</v>
      </c>
      <c r="K21" s="4">
        <v>20</v>
      </c>
      <c r="L21" s="4">
        <v>18</v>
      </c>
      <c r="M21" s="7">
        <v>0.75</v>
      </c>
      <c r="O21" s="34"/>
      <c r="P21" s="35"/>
      <c r="R21" s="50">
        <f t="shared" si="0"/>
        <v>0</v>
      </c>
    </row>
    <row r="22" spans="2:18" x14ac:dyDescent="0.25">
      <c r="B22" s="1" t="s">
        <v>49</v>
      </c>
      <c r="C22" s="3" t="s">
        <v>26</v>
      </c>
      <c r="D22" s="5" t="s">
        <v>75</v>
      </c>
      <c r="E22" s="15"/>
      <c r="F22" s="5">
        <v>1990</v>
      </c>
      <c r="G22" s="5" t="s">
        <v>105</v>
      </c>
      <c r="H22" s="5" t="s">
        <v>121</v>
      </c>
      <c r="J22" t="s">
        <v>178</v>
      </c>
      <c r="K22" s="4">
        <v>15</v>
      </c>
      <c r="L22" s="4">
        <v>10</v>
      </c>
      <c r="M22" s="7">
        <v>0.75</v>
      </c>
      <c r="O22" s="34"/>
      <c r="P22" s="35"/>
      <c r="R22" s="50">
        <f t="shared" si="0"/>
        <v>0</v>
      </c>
    </row>
    <row r="23" spans="2:18" x14ac:dyDescent="0.25">
      <c r="B23" s="1" t="s">
        <v>50</v>
      </c>
      <c r="C23" s="3" t="s">
        <v>27</v>
      </c>
      <c r="D23" s="5" t="s">
        <v>76</v>
      </c>
      <c r="E23" s="15"/>
      <c r="F23" s="5">
        <v>2126</v>
      </c>
      <c r="G23" s="5" t="s">
        <v>106</v>
      </c>
      <c r="H23" s="5" t="s">
        <v>122</v>
      </c>
      <c r="J23" t="s">
        <v>178</v>
      </c>
      <c r="K23" s="4">
        <v>20</v>
      </c>
      <c r="L23" s="4">
        <v>29</v>
      </c>
      <c r="M23" s="7">
        <v>0.75</v>
      </c>
      <c r="O23" s="34"/>
      <c r="P23" s="35"/>
      <c r="R23" s="50">
        <f t="shared" si="0"/>
        <v>0</v>
      </c>
    </row>
    <row r="24" spans="2:18" x14ac:dyDescent="0.25">
      <c r="B24" s="1" t="s">
        <v>51</v>
      </c>
      <c r="C24" s="3" t="s">
        <v>28</v>
      </c>
      <c r="D24" s="5" t="s">
        <v>77</v>
      </c>
      <c r="E24" s="15"/>
      <c r="F24" s="5">
        <v>2800</v>
      </c>
      <c r="G24" s="5" t="s">
        <v>107</v>
      </c>
      <c r="H24" s="5" t="s">
        <v>15</v>
      </c>
      <c r="J24" t="s">
        <v>178</v>
      </c>
      <c r="K24" s="4">
        <v>20</v>
      </c>
      <c r="L24" s="4">
        <v>29</v>
      </c>
      <c r="M24" s="7">
        <v>0.75</v>
      </c>
      <c r="O24" s="34"/>
      <c r="P24" s="35"/>
      <c r="R24" s="50">
        <f t="shared" si="0"/>
        <v>0</v>
      </c>
    </row>
    <row r="25" spans="2:18" x14ac:dyDescent="0.25">
      <c r="B25" s="1" t="s">
        <v>52</v>
      </c>
      <c r="C25" s="3" t="s">
        <v>29</v>
      </c>
      <c r="D25" s="5" t="s">
        <v>78</v>
      </c>
      <c r="E25" s="15"/>
      <c r="F25" s="5">
        <v>2260</v>
      </c>
      <c r="G25" s="5" t="s">
        <v>108</v>
      </c>
      <c r="H25" s="5" t="s">
        <v>15</v>
      </c>
      <c r="J25" t="s">
        <v>178</v>
      </c>
      <c r="K25" s="4">
        <v>20</v>
      </c>
      <c r="L25" s="4">
        <v>25</v>
      </c>
      <c r="M25" s="7">
        <v>0.75</v>
      </c>
      <c r="O25" s="34"/>
      <c r="P25" s="35"/>
      <c r="R25" s="50">
        <f t="shared" si="0"/>
        <v>0</v>
      </c>
    </row>
    <row r="26" spans="2:18" x14ac:dyDescent="0.25">
      <c r="B26" s="1" t="s">
        <v>53</v>
      </c>
      <c r="C26" s="3" t="s">
        <v>29</v>
      </c>
      <c r="D26" s="5" t="s">
        <v>79</v>
      </c>
      <c r="E26" s="15"/>
      <c r="F26" s="5">
        <v>2260</v>
      </c>
      <c r="G26" s="5" t="s">
        <v>109</v>
      </c>
      <c r="H26" s="5" t="s">
        <v>15</v>
      </c>
      <c r="J26" t="s">
        <v>178</v>
      </c>
      <c r="K26" s="4">
        <v>20</v>
      </c>
      <c r="L26" s="4">
        <v>22</v>
      </c>
      <c r="M26" s="7">
        <v>0.75</v>
      </c>
      <c r="O26" s="34"/>
      <c r="P26" s="35"/>
      <c r="R26" s="50">
        <f t="shared" si="0"/>
        <v>0</v>
      </c>
    </row>
    <row r="27" spans="2:18" x14ac:dyDescent="0.25">
      <c r="B27" s="1" t="s">
        <v>54</v>
      </c>
      <c r="C27" s="3" t="s">
        <v>30</v>
      </c>
      <c r="D27" s="5" t="s">
        <v>80</v>
      </c>
      <c r="E27" s="15"/>
      <c r="F27" s="5">
        <v>2240</v>
      </c>
      <c r="G27" s="5" t="s">
        <v>110</v>
      </c>
      <c r="H27" s="5" t="s">
        <v>123</v>
      </c>
      <c r="J27" t="s">
        <v>178</v>
      </c>
      <c r="K27" s="4">
        <v>13</v>
      </c>
      <c r="L27" s="4">
        <v>7</v>
      </c>
      <c r="M27" s="7">
        <v>0.67500000000000004</v>
      </c>
      <c r="O27" s="34"/>
      <c r="P27" s="35"/>
      <c r="R27" s="50">
        <f t="shared" si="0"/>
        <v>0</v>
      </c>
    </row>
    <row r="28" spans="2:18" x14ac:dyDescent="0.25">
      <c r="B28" s="1" t="s">
        <v>55</v>
      </c>
      <c r="C28" s="3" t="s">
        <v>31</v>
      </c>
      <c r="D28" s="5" t="s">
        <v>81</v>
      </c>
      <c r="E28" s="15"/>
      <c r="F28" s="5">
        <v>2835</v>
      </c>
      <c r="G28" s="5" t="s">
        <v>111</v>
      </c>
      <c r="H28" s="5" t="s">
        <v>120</v>
      </c>
      <c r="J28" t="s">
        <v>178</v>
      </c>
      <c r="K28" s="4">
        <v>15</v>
      </c>
      <c r="L28" s="4">
        <v>9</v>
      </c>
      <c r="M28" s="7">
        <v>0.75</v>
      </c>
      <c r="O28" s="34"/>
      <c r="P28" s="35"/>
      <c r="R28" s="50">
        <f t="shared" si="0"/>
        <v>0</v>
      </c>
    </row>
    <row r="29" spans="2:18" x14ac:dyDescent="0.25">
      <c r="B29" s="1" t="s">
        <v>56</v>
      </c>
      <c r="C29" s="3" t="s">
        <v>32</v>
      </c>
      <c r="D29" s="5" t="s">
        <v>82</v>
      </c>
      <c r="E29" s="15"/>
      <c r="F29" s="5">
        <v>2240</v>
      </c>
      <c r="G29" s="5" t="s">
        <v>112</v>
      </c>
      <c r="H29" s="5" t="s">
        <v>120</v>
      </c>
      <c r="J29" t="s">
        <v>178</v>
      </c>
      <c r="K29" s="4">
        <v>20</v>
      </c>
      <c r="L29" s="4">
        <v>25</v>
      </c>
      <c r="M29" s="7">
        <v>0.75</v>
      </c>
      <c r="O29" s="34"/>
      <c r="P29" s="35"/>
      <c r="R29" s="50">
        <f t="shared" si="0"/>
        <v>0</v>
      </c>
    </row>
    <row r="30" spans="2:18" x14ac:dyDescent="0.25">
      <c r="B30" s="1" t="s">
        <v>57</v>
      </c>
      <c r="C30" s="3" t="s">
        <v>32</v>
      </c>
      <c r="D30" s="5" t="s">
        <v>83</v>
      </c>
      <c r="E30" s="15"/>
      <c r="F30" s="5">
        <v>2240</v>
      </c>
      <c r="G30" s="5" t="s">
        <v>113</v>
      </c>
      <c r="H30" s="5" t="s">
        <v>120</v>
      </c>
      <c r="J30" t="s">
        <v>178</v>
      </c>
      <c r="K30" s="4">
        <v>15</v>
      </c>
      <c r="L30" s="4">
        <v>9</v>
      </c>
      <c r="M30" s="7">
        <v>0.75</v>
      </c>
      <c r="O30" s="34"/>
      <c r="P30" s="35"/>
      <c r="R30" s="50">
        <f t="shared" si="0"/>
        <v>0</v>
      </c>
    </row>
    <row r="31" spans="2:18" x14ac:dyDescent="0.25">
      <c r="B31" s="1" t="s">
        <v>58</v>
      </c>
      <c r="C31" s="3" t="s">
        <v>33</v>
      </c>
      <c r="D31" s="5" t="s">
        <v>84</v>
      </c>
      <c r="E31" s="15">
        <v>30478</v>
      </c>
      <c r="F31" s="5">
        <v>3500</v>
      </c>
      <c r="G31" s="5" t="s">
        <v>114</v>
      </c>
      <c r="H31" s="5" t="s">
        <v>124</v>
      </c>
      <c r="J31" t="s">
        <v>201</v>
      </c>
      <c r="K31" s="4">
        <v>13</v>
      </c>
      <c r="L31" s="4">
        <v>7</v>
      </c>
      <c r="M31" s="7">
        <v>0.67500000000000004</v>
      </c>
      <c r="O31" s="34"/>
      <c r="P31" s="37"/>
      <c r="R31" s="50">
        <f t="shared" si="0"/>
        <v>0</v>
      </c>
    </row>
    <row r="32" spans="2:18" x14ac:dyDescent="0.25">
      <c r="B32" s="1" t="s">
        <v>59</v>
      </c>
      <c r="C32" s="3" t="s">
        <v>34</v>
      </c>
      <c r="D32" s="5" t="s">
        <v>85</v>
      </c>
      <c r="E32" s="15"/>
      <c r="F32" s="5">
        <v>3000</v>
      </c>
      <c r="G32" s="5" t="s">
        <v>115</v>
      </c>
      <c r="H32" s="5" t="s">
        <v>124</v>
      </c>
      <c r="J32" t="s">
        <v>178</v>
      </c>
      <c r="K32" s="4">
        <v>13</v>
      </c>
      <c r="L32" s="4">
        <v>7</v>
      </c>
      <c r="M32" s="7">
        <v>0.67500000000000004</v>
      </c>
      <c r="O32" s="34"/>
      <c r="P32" s="35"/>
      <c r="R32" s="50">
        <f t="shared" si="0"/>
        <v>0</v>
      </c>
    </row>
    <row r="33" spans="2:18" x14ac:dyDescent="0.25">
      <c r="B33" s="1" t="s">
        <v>60</v>
      </c>
      <c r="C33" s="3" t="s">
        <v>34</v>
      </c>
      <c r="D33" s="5" t="s">
        <v>86</v>
      </c>
      <c r="E33" s="15">
        <v>31195</v>
      </c>
      <c r="F33" s="5">
        <v>3000</v>
      </c>
      <c r="G33" s="5" t="s">
        <v>116</v>
      </c>
      <c r="H33" s="5" t="s">
        <v>124</v>
      </c>
      <c r="J33" t="s">
        <v>201</v>
      </c>
      <c r="K33" s="4">
        <v>16</v>
      </c>
      <c r="L33" s="4">
        <v>11</v>
      </c>
      <c r="M33" s="7">
        <v>0.75</v>
      </c>
      <c r="O33" s="34"/>
      <c r="P33" s="37"/>
      <c r="R33" s="44">
        <f>O33+P33</f>
        <v>0</v>
      </c>
    </row>
    <row r="34" spans="2:18" x14ac:dyDescent="0.25">
      <c r="B34" s="1" t="s">
        <v>61</v>
      </c>
      <c r="C34" s="3" t="s">
        <v>35</v>
      </c>
      <c r="D34" s="5" t="s">
        <v>87</v>
      </c>
      <c r="E34" s="15">
        <v>31595</v>
      </c>
      <c r="F34" s="5">
        <v>2840</v>
      </c>
      <c r="G34" s="5" t="s">
        <v>117</v>
      </c>
      <c r="H34" s="5" t="s">
        <v>124</v>
      </c>
      <c r="J34" t="s">
        <v>201</v>
      </c>
      <c r="K34" s="4">
        <v>20</v>
      </c>
      <c r="L34" s="4">
        <v>15</v>
      </c>
      <c r="M34" s="7">
        <v>0.75</v>
      </c>
      <c r="O34" s="34"/>
      <c r="P34" s="37"/>
      <c r="R34" s="44">
        <f>O34+P34</f>
        <v>0</v>
      </c>
    </row>
    <row r="35" spans="2:18" x14ac:dyDescent="0.25">
      <c r="B35" s="1" t="s">
        <v>62</v>
      </c>
      <c r="C35" s="3" t="s">
        <v>36</v>
      </c>
      <c r="D35" s="5" t="s">
        <v>88</v>
      </c>
      <c r="E35" s="15">
        <v>56000</v>
      </c>
      <c r="F35" s="5">
        <v>3150</v>
      </c>
      <c r="G35" s="5">
        <v>2646</v>
      </c>
      <c r="H35" s="5">
        <v>2021</v>
      </c>
      <c r="J35" t="s">
        <v>201</v>
      </c>
      <c r="K35" s="4">
        <v>10</v>
      </c>
      <c r="L35" s="4">
        <v>4</v>
      </c>
      <c r="M35" s="7">
        <v>0.6</v>
      </c>
      <c r="O35" s="34"/>
      <c r="P35" s="37"/>
      <c r="R35" s="44">
        <f>O35+P35</f>
        <v>0</v>
      </c>
    </row>
    <row r="36" spans="2:18" x14ac:dyDescent="0.25">
      <c r="B36" s="1" t="s">
        <v>58</v>
      </c>
      <c r="C36" s="3" t="s">
        <v>37</v>
      </c>
      <c r="D36" s="5" t="s">
        <v>89</v>
      </c>
      <c r="E36" s="15"/>
      <c r="F36" s="5">
        <v>3000</v>
      </c>
      <c r="G36" s="5">
        <v>2485</v>
      </c>
      <c r="H36" s="5">
        <v>2009</v>
      </c>
      <c r="J36" t="s">
        <v>178</v>
      </c>
      <c r="K36" s="4">
        <v>20</v>
      </c>
      <c r="L36" s="4">
        <v>30</v>
      </c>
      <c r="M36" s="7">
        <v>0.75</v>
      </c>
      <c r="O36" s="34"/>
      <c r="P36" s="35"/>
      <c r="R36" s="50">
        <f>O36</f>
        <v>0</v>
      </c>
    </row>
    <row r="37" spans="2:18" x14ac:dyDescent="0.25">
      <c r="B37" s="1" t="s">
        <v>64</v>
      </c>
      <c r="C37" s="3" t="s">
        <v>38</v>
      </c>
      <c r="D37" s="5" t="s">
        <v>90</v>
      </c>
      <c r="E37" s="15">
        <v>49000</v>
      </c>
      <c r="F37" s="5">
        <v>3500</v>
      </c>
      <c r="G37" s="5">
        <v>7210</v>
      </c>
      <c r="H37" s="5">
        <v>2022</v>
      </c>
      <c r="J37" t="s">
        <v>201</v>
      </c>
      <c r="K37" s="4">
        <v>10</v>
      </c>
      <c r="L37" s="4">
        <v>4</v>
      </c>
      <c r="M37" s="7">
        <v>0.6</v>
      </c>
      <c r="O37" s="34"/>
      <c r="P37" s="37"/>
      <c r="R37" s="50">
        <f>O37+P37</f>
        <v>0</v>
      </c>
    </row>
    <row r="38" spans="2:18" x14ac:dyDescent="0.25">
      <c r="B38" s="1" t="s">
        <v>65</v>
      </c>
      <c r="C38" s="3" t="s">
        <v>39</v>
      </c>
      <c r="D38" s="5" t="s">
        <v>91</v>
      </c>
      <c r="E38" s="15">
        <v>95500</v>
      </c>
      <c r="F38" s="5">
        <v>5000</v>
      </c>
      <c r="G38" s="5">
        <v>7107</v>
      </c>
      <c r="H38" s="5">
        <v>2022</v>
      </c>
      <c r="J38" t="s">
        <v>201</v>
      </c>
      <c r="K38" s="4">
        <v>20</v>
      </c>
      <c r="L38" s="4">
        <v>25</v>
      </c>
      <c r="M38" s="7">
        <v>0.75</v>
      </c>
      <c r="O38" s="34"/>
      <c r="P38" s="37"/>
      <c r="R38" s="50">
        <f t="shared" ref="R38:R40" si="1">O38+P38</f>
        <v>0</v>
      </c>
    </row>
    <row r="39" spans="2:18" x14ac:dyDescent="0.25">
      <c r="B39" t="s">
        <v>66</v>
      </c>
      <c r="C39" s="3" t="s">
        <v>35</v>
      </c>
      <c r="D39" s="5" t="s">
        <v>92</v>
      </c>
      <c r="E39" s="15">
        <v>49920</v>
      </c>
      <c r="F39" s="5">
        <v>3100</v>
      </c>
      <c r="G39" s="5">
        <v>3676</v>
      </c>
      <c r="H39" s="5">
        <v>2023</v>
      </c>
      <c r="J39" t="s">
        <v>209</v>
      </c>
      <c r="K39" s="4">
        <v>9</v>
      </c>
      <c r="L39" s="4">
        <v>3</v>
      </c>
      <c r="M39" s="7">
        <v>0.55000000000000004</v>
      </c>
      <c r="O39" s="34"/>
      <c r="P39" s="37"/>
      <c r="R39" s="50">
        <f t="shared" si="1"/>
        <v>0</v>
      </c>
    </row>
    <row r="40" spans="2:18" x14ac:dyDescent="0.25">
      <c r="B40" t="s">
        <v>67</v>
      </c>
      <c r="C40" s="3" t="s">
        <v>35</v>
      </c>
      <c r="D40" s="5" t="s">
        <v>93</v>
      </c>
      <c r="E40" s="15">
        <v>28000</v>
      </c>
      <c r="F40" s="5">
        <v>2875</v>
      </c>
      <c r="G40" s="5">
        <v>7614</v>
      </c>
      <c r="H40" s="5">
        <v>2023</v>
      </c>
      <c r="J40" t="s">
        <v>201</v>
      </c>
      <c r="K40" s="4">
        <v>9</v>
      </c>
      <c r="L40" s="4">
        <v>3</v>
      </c>
      <c r="M40" s="7">
        <v>0.55000000000000004</v>
      </c>
      <c r="O40" s="34"/>
      <c r="P40" s="37"/>
      <c r="R40" s="50">
        <f t="shared" si="1"/>
        <v>0</v>
      </c>
    </row>
    <row r="41" spans="2:18" x14ac:dyDescent="0.25">
      <c r="B41" t="s">
        <v>62</v>
      </c>
      <c r="C41" s="3" t="s">
        <v>40</v>
      </c>
      <c r="D41" s="5" t="s">
        <v>94</v>
      </c>
      <c r="E41" s="15"/>
      <c r="F41" s="5">
        <v>2805</v>
      </c>
      <c r="G41" s="5">
        <v>4840</v>
      </c>
      <c r="H41" s="5">
        <v>2012</v>
      </c>
      <c r="J41" t="s">
        <v>178</v>
      </c>
      <c r="K41" s="4">
        <v>16</v>
      </c>
      <c r="L41" s="4">
        <v>10</v>
      </c>
      <c r="M41" s="7">
        <v>0.75</v>
      </c>
      <c r="O41" s="34"/>
      <c r="P41" s="35"/>
      <c r="R41" s="50">
        <f>O41</f>
        <v>0</v>
      </c>
    </row>
    <row r="42" spans="2:18" x14ac:dyDescent="0.25">
      <c r="B42" s="1" t="s">
        <v>68</v>
      </c>
      <c r="C42" s="3" t="s">
        <v>41</v>
      </c>
      <c r="D42" s="5" t="s">
        <v>95</v>
      </c>
      <c r="E42" s="15">
        <v>49000</v>
      </c>
      <c r="F42" s="5">
        <v>2788</v>
      </c>
      <c r="G42" s="5">
        <v>3500</v>
      </c>
      <c r="H42" s="5">
        <v>2021</v>
      </c>
      <c r="J42" t="s">
        <v>201</v>
      </c>
      <c r="K42" s="4">
        <v>20</v>
      </c>
      <c r="L42" s="4">
        <v>28</v>
      </c>
      <c r="M42" s="7">
        <v>0.75</v>
      </c>
      <c r="O42" s="34"/>
      <c r="P42" s="37"/>
      <c r="R42" s="50">
        <f t="shared" ref="R42:R49" si="2">O42+P42</f>
        <v>0</v>
      </c>
    </row>
    <row r="43" spans="2:18" x14ac:dyDescent="0.25">
      <c r="B43" s="1" t="s">
        <v>48</v>
      </c>
      <c r="C43" s="3" t="s">
        <v>42</v>
      </c>
      <c r="D43" s="5" t="s">
        <v>96</v>
      </c>
      <c r="E43" s="15">
        <v>35000</v>
      </c>
      <c r="F43" s="5">
        <v>3000</v>
      </c>
      <c r="G43" s="5">
        <v>4495</v>
      </c>
      <c r="H43" s="5">
        <v>2022</v>
      </c>
      <c r="I43" s="5" t="s">
        <v>0</v>
      </c>
      <c r="J43" t="s">
        <v>201</v>
      </c>
      <c r="K43" s="4">
        <v>15</v>
      </c>
      <c r="L43" s="4">
        <v>10</v>
      </c>
      <c r="M43" s="7">
        <v>0.75</v>
      </c>
      <c r="O43" s="34"/>
      <c r="P43" s="37"/>
      <c r="R43" s="50">
        <f t="shared" si="2"/>
        <v>0</v>
      </c>
    </row>
    <row r="44" spans="2:18" x14ac:dyDescent="0.25">
      <c r="B44" s="1" t="s">
        <v>69</v>
      </c>
      <c r="C44" s="3" t="s">
        <v>42</v>
      </c>
      <c r="D44" s="5" t="s">
        <v>97</v>
      </c>
      <c r="E44" s="15">
        <v>49000</v>
      </c>
      <c r="F44" s="5">
        <v>2800</v>
      </c>
      <c r="G44" s="19" t="s">
        <v>118</v>
      </c>
      <c r="H44" s="5">
        <v>2021</v>
      </c>
      <c r="J44" t="s">
        <v>201</v>
      </c>
      <c r="K44" s="4">
        <v>20</v>
      </c>
      <c r="L44" s="4">
        <v>14</v>
      </c>
      <c r="M44" s="7">
        <v>0.75</v>
      </c>
      <c r="O44" s="34"/>
      <c r="P44" s="37"/>
      <c r="R44" s="50">
        <f t="shared" si="2"/>
        <v>0</v>
      </c>
    </row>
    <row r="45" spans="2:18" x14ac:dyDescent="0.25">
      <c r="B45" s="1" t="s">
        <v>63</v>
      </c>
      <c r="C45" s="3" t="s">
        <v>42</v>
      </c>
      <c r="D45" s="5" t="s">
        <v>98</v>
      </c>
      <c r="E45" s="15">
        <v>49000</v>
      </c>
      <c r="F45" s="5">
        <v>2800</v>
      </c>
      <c r="G45" s="19" t="s">
        <v>119</v>
      </c>
      <c r="H45" s="5">
        <v>2022</v>
      </c>
      <c r="J45" t="s">
        <v>201</v>
      </c>
      <c r="K45" s="4">
        <v>20</v>
      </c>
      <c r="L45" s="4">
        <v>23</v>
      </c>
      <c r="M45" s="7">
        <v>0.75</v>
      </c>
      <c r="O45" s="34"/>
      <c r="P45" s="37"/>
      <c r="R45" s="50">
        <f t="shared" si="2"/>
        <v>0</v>
      </c>
    </row>
    <row r="46" spans="2:18" x14ac:dyDescent="0.25">
      <c r="B46" s="2" t="s">
        <v>10</v>
      </c>
      <c r="C46" s="3" t="s">
        <v>39</v>
      </c>
      <c r="D46" s="5" t="s">
        <v>99</v>
      </c>
      <c r="E46" s="15">
        <v>55000</v>
      </c>
      <c r="F46" s="5">
        <v>3500</v>
      </c>
      <c r="G46" s="5">
        <v>8971</v>
      </c>
      <c r="H46" s="5">
        <v>2023</v>
      </c>
      <c r="J46" t="s">
        <v>201</v>
      </c>
      <c r="K46" s="4">
        <v>20</v>
      </c>
      <c r="L46" s="4">
        <v>25</v>
      </c>
      <c r="M46" s="7">
        <v>0.75</v>
      </c>
      <c r="O46" s="34"/>
      <c r="P46" s="37"/>
      <c r="R46" s="50">
        <f t="shared" si="2"/>
        <v>0</v>
      </c>
    </row>
    <row r="47" spans="2:18" x14ac:dyDescent="0.25">
      <c r="B47" s="2" t="s">
        <v>10</v>
      </c>
      <c r="C47" s="3" t="s">
        <v>180</v>
      </c>
      <c r="D47" s="5" t="s">
        <v>181</v>
      </c>
      <c r="E47" s="15">
        <v>45000</v>
      </c>
      <c r="F47" s="5">
        <v>3150</v>
      </c>
      <c r="G47" s="5">
        <v>7396</v>
      </c>
      <c r="H47" s="5">
        <v>2025</v>
      </c>
      <c r="J47" t="s">
        <v>201</v>
      </c>
      <c r="K47" s="4">
        <v>20</v>
      </c>
      <c r="L47" s="4">
        <v>15</v>
      </c>
      <c r="M47" s="7">
        <v>0.75</v>
      </c>
      <c r="O47" s="34"/>
      <c r="P47" s="37"/>
      <c r="R47" s="50">
        <f t="shared" si="2"/>
        <v>0</v>
      </c>
    </row>
    <row r="48" spans="2:18" x14ac:dyDescent="0.25">
      <c r="B48" s="2" t="s">
        <v>10</v>
      </c>
      <c r="C48" s="3" t="s">
        <v>39</v>
      </c>
      <c r="D48" s="5" t="s">
        <v>188</v>
      </c>
      <c r="E48" s="15">
        <v>60000</v>
      </c>
      <c r="F48" s="5">
        <v>3500</v>
      </c>
      <c r="G48" s="5">
        <v>4207</v>
      </c>
      <c r="H48" s="5">
        <v>2023</v>
      </c>
      <c r="J48" t="s">
        <v>201</v>
      </c>
      <c r="K48" s="4">
        <v>18</v>
      </c>
      <c r="L48" s="4">
        <v>13</v>
      </c>
      <c r="M48" s="7">
        <v>0.75</v>
      </c>
      <c r="O48" s="34"/>
      <c r="P48" s="37"/>
      <c r="R48" s="50">
        <f t="shared" si="2"/>
        <v>0</v>
      </c>
    </row>
    <row r="49" spans="2:18" ht="15.75" thickBot="1" x14ac:dyDescent="0.3">
      <c r="B49" s="2" t="s">
        <v>10</v>
      </c>
      <c r="C49" s="3" t="s">
        <v>39</v>
      </c>
      <c r="D49" s="5" t="s">
        <v>189</v>
      </c>
      <c r="E49" s="15">
        <v>86000</v>
      </c>
      <c r="F49" s="5">
        <v>3500</v>
      </c>
      <c r="G49" s="5">
        <v>5861</v>
      </c>
      <c r="H49" s="5">
        <v>2024</v>
      </c>
      <c r="J49" t="s">
        <v>201</v>
      </c>
      <c r="K49" s="4">
        <v>20</v>
      </c>
      <c r="L49" s="4">
        <v>14</v>
      </c>
      <c r="M49" s="7">
        <v>0.75</v>
      </c>
      <c r="O49" s="36"/>
      <c r="P49" s="38"/>
      <c r="R49" s="51">
        <f t="shared" si="2"/>
        <v>0</v>
      </c>
    </row>
    <row r="50" spans="2:18" ht="15.75" thickBot="1" x14ac:dyDescent="0.3">
      <c r="O50" s="39">
        <f>SUM(O17:O49)</f>
        <v>0</v>
      </c>
      <c r="P50" s="39">
        <f>SUM(P17:P49)</f>
        <v>0</v>
      </c>
      <c r="R50" s="52">
        <f>SUM(R17:R49)</f>
        <v>0</v>
      </c>
    </row>
    <row r="51" spans="2:18" ht="15.75" thickBot="1" x14ac:dyDescent="0.3">
      <c r="Q51" s="48" t="s">
        <v>217</v>
      </c>
      <c r="R51" s="49">
        <f>R50-O50-P50</f>
        <v>0</v>
      </c>
    </row>
    <row r="52" spans="2:18" ht="15.75" thickBot="1" x14ac:dyDescent="0.3">
      <c r="B52" s="13" t="s">
        <v>125</v>
      </c>
    </row>
    <row r="53" spans="2:18" ht="15.75" thickBot="1" x14ac:dyDescent="0.3">
      <c r="B53" s="9" t="s">
        <v>4</v>
      </c>
      <c r="C53" s="10" t="s">
        <v>11</v>
      </c>
      <c r="D53" s="12" t="s">
        <v>2</v>
      </c>
      <c r="E53" s="17" t="s">
        <v>176</v>
      </c>
      <c r="F53" s="12" t="s">
        <v>100</v>
      </c>
      <c r="G53" s="12" t="s">
        <v>12</v>
      </c>
      <c r="H53" s="11" t="s">
        <v>13</v>
      </c>
      <c r="J53" s="30" t="s">
        <v>197</v>
      </c>
      <c r="K53" s="20" t="s">
        <v>16</v>
      </c>
      <c r="L53" s="21" t="s">
        <v>177</v>
      </c>
      <c r="M53" s="22" t="s">
        <v>17</v>
      </c>
      <c r="O53" s="33" t="s">
        <v>210</v>
      </c>
      <c r="P53" s="33" t="s">
        <v>211</v>
      </c>
      <c r="Q53" s="33" t="s">
        <v>215</v>
      </c>
      <c r="R53" s="33" t="s">
        <v>216</v>
      </c>
    </row>
    <row r="54" spans="2:18" x14ac:dyDescent="0.25">
      <c r="B54" s="1" t="s">
        <v>126</v>
      </c>
      <c r="C54" s="3" t="s">
        <v>146</v>
      </c>
      <c r="D54" s="5" t="s">
        <v>155</v>
      </c>
      <c r="E54" s="15">
        <v>264000</v>
      </c>
      <c r="F54" s="5">
        <v>37000</v>
      </c>
      <c r="G54" s="19" t="s">
        <v>192</v>
      </c>
      <c r="H54" s="5">
        <v>2021</v>
      </c>
      <c r="J54" t="s">
        <v>202</v>
      </c>
      <c r="K54" s="4">
        <v>11</v>
      </c>
      <c r="L54" s="4">
        <v>3</v>
      </c>
      <c r="M54" s="7">
        <v>0.625</v>
      </c>
      <c r="O54" s="37"/>
      <c r="P54" s="37"/>
      <c r="Q54" s="40"/>
      <c r="R54" s="44">
        <f>O54+P54+Q54</f>
        <v>0</v>
      </c>
    </row>
    <row r="55" spans="2:18" x14ac:dyDescent="0.25">
      <c r="B55" s="1" t="s">
        <v>127</v>
      </c>
      <c r="C55" s="3" t="s">
        <v>147</v>
      </c>
      <c r="D55" s="5" t="s">
        <v>156</v>
      </c>
      <c r="E55" s="15"/>
      <c r="F55" s="5">
        <v>26500</v>
      </c>
      <c r="G55" s="5">
        <v>6378</v>
      </c>
      <c r="H55" s="5">
        <v>2012</v>
      </c>
      <c r="J55" t="s">
        <v>203</v>
      </c>
      <c r="K55" s="4">
        <v>1</v>
      </c>
      <c r="L55" s="4">
        <v>-5</v>
      </c>
      <c r="M55" s="7">
        <v>-0.25</v>
      </c>
      <c r="O55" s="37"/>
      <c r="P55" s="35"/>
      <c r="Q55" s="37"/>
      <c r="R55" s="35"/>
    </row>
    <row r="56" spans="2:18" x14ac:dyDescent="0.25">
      <c r="B56" s="1" t="s">
        <v>130</v>
      </c>
      <c r="C56" s="3" t="s">
        <v>147</v>
      </c>
      <c r="D56" s="5" t="s">
        <v>157</v>
      </c>
      <c r="E56" s="15"/>
      <c r="F56" s="5">
        <v>28000</v>
      </c>
      <c r="G56" s="5">
        <v>6636</v>
      </c>
      <c r="H56" s="5">
        <v>2009</v>
      </c>
      <c r="J56" t="s">
        <v>203</v>
      </c>
      <c r="K56" s="4">
        <v>20</v>
      </c>
      <c r="L56" s="4">
        <v>17</v>
      </c>
      <c r="M56" s="7">
        <v>0.75</v>
      </c>
      <c r="O56" s="37"/>
      <c r="P56" s="35"/>
      <c r="Q56" s="37"/>
      <c r="R56" s="35"/>
    </row>
    <row r="57" spans="2:18" x14ac:dyDescent="0.25">
      <c r="B57" s="1" t="s">
        <v>131</v>
      </c>
      <c r="C57" s="3" t="s">
        <v>147</v>
      </c>
      <c r="D57" s="5" t="s">
        <v>158</v>
      </c>
      <c r="E57" s="15"/>
      <c r="F57" s="5">
        <v>28000</v>
      </c>
      <c r="G57" s="5">
        <v>6540</v>
      </c>
      <c r="H57" s="5">
        <v>2009</v>
      </c>
      <c r="J57" t="s">
        <v>203</v>
      </c>
      <c r="K57" s="4">
        <v>20</v>
      </c>
      <c r="L57" s="4">
        <v>18</v>
      </c>
      <c r="M57" s="7">
        <v>0.75</v>
      </c>
      <c r="O57" s="37"/>
      <c r="P57" s="35"/>
      <c r="Q57" s="37"/>
      <c r="R57" s="35"/>
    </row>
    <row r="58" spans="2:18" x14ac:dyDescent="0.25">
      <c r="B58" s="1" t="s">
        <v>132</v>
      </c>
      <c r="C58" s="3" t="s">
        <v>148</v>
      </c>
      <c r="D58" s="5" t="s">
        <v>159</v>
      </c>
      <c r="E58" s="15">
        <v>264000</v>
      </c>
      <c r="F58" s="5">
        <v>37000</v>
      </c>
      <c r="G58" s="5">
        <v>3468</v>
      </c>
      <c r="H58" s="5">
        <v>2021</v>
      </c>
      <c r="J58" t="s">
        <v>202</v>
      </c>
      <c r="K58" s="4">
        <v>18</v>
      </c>
      <c r="L58" s="4">
        <v>11</v>
      </c>
      <c r="M58" s="7">
        <v>0.75</v>
      </c>
      <c r="O58" s="37"/>
      <c r="P58" s="37"/>
      <c r="Q58" s="37"/>
      <c r="R58" s="44">
        <f>O58+P58+Q58</f>
        <v>0</v>
      </c>
    </row>
    <row r="59" spans="2:18" x14ac:dyDescent="0.25">
      <c r="B59" s="1" t="s">
        <v>133</v>
      </c>
      <c r="C59" s="3" t="s">
        <v>149</v>
      </c>
      <c r="D59" s="5" t="s">
        <v>160</v>
      </c>
      <c r="E59" s="15"/>
      <c r="F59" s="5">
        <v>16000</v>
      </c>
      <c r="G59" s="5">
        <v>4141</v>
      </c>
      <c r="H59" s="5">
        <v>2020</v>
      </c>
      <c r="J59" t="s">
        <v>178</v>
      </c>
      <c r="K59" s="4">
        <v>20</v>
      </c>
      <c r="L59" s="4">
        <v>20</v>
      </c>
      <c r="M59" s="7">
        <v>0.75</v>
      </c>
      <c r="O59" s="37"/>
      <c r="P59" s="35"/>
      <c r="Q59" s="35"/>
      <c r="R59" s="35"/>
    </row>
    <row r="60" spans="2:18" x14ac:dyDescent="0.25">
      <c r="B60" s="1" t="s">
        <v>134</v>
      </c>
      <c r="C60" s="3" t="s">
        <v>150</v>
      </c>
      <c r="D60" s="5" t="s">
        <v>161</v>
      </c>
      <c r="E60" s="15"/>
      <c r="F60" s="5">
        <v>29000</v>
      </c>
      <c r="G60" s="5">
        <v>3465</v>
      </c>
      <c r="H60" s="5">
        <v>2020</v>
      </c>
      <c r="J60" t="s">
        <v>203</v>
      </c>
      <c r="K60" s="4">
        <v>12</v>
      </c>
      <c r="L60" s="4">
        <v>5</v>
      </c>
      <c r="M60" s="7">
        <v>0.65</v>
      </c>
      <c r="O60" s="37"/>
      <c r="P60" s="35"/>
      <c r="Q60" s="37"/>
      <c r="R60" s="44">
        <f t="shared" ref="R60:R62" si="3">O60+Q60</f>
        <v>0</v>
      </c>
    </row>
    <row r="61" spans="2:18" x14ac:dyDescent="0.25">
      <c r="B61" s="1" t="s">
        <v>135</v>
      </c>
      <c r="C61" s="3" t="s">
        <v>150</v>
      </c>
      <c r="D61" s="5" t="s">
        <v>162</v>
      </c>
      <c r="E61" s="15"/>
      <c r="F61" s="5">
        <v>29000</v>
      </c>
      <c r="G61" s="5">
        <v>4032</v>
      </c>
      <c r="H61" s="5">
        <v>2020</v>
      </c>
      <c r="J61" t="s">
        <v>203</v>
      </c>
      <c r="K61" s="4">
        <v>7</v>
      </c>
      <c r="L61" s="4">
        <v>-1</v>
      </c>
      <c r="M61" s="7">
        <v>0.45</v>
      </c>
      <c r="N61" s="6" t="s">
        <v>0</v>
      </c>
      <c r="O61" s="37"/>
      <c r="P61" s="35"/>
      <c r="Q61" s="37"/>
      <c r="R61" s="44">
        <f t="shared" si="3"/>
        <v>0</v>
      </c>
    </row>
    <row r="62" spans="2:18" x14ac:dyDescent="0.25">
      <c r="B62" s="1" t="s">
        <v>136</v>
      </c>
      <c r="C62" s="3" t="s">
        <v>150</v>
      </c>
      <c r="D62" s="5" t="s">
        <v>163</v>
      </c>
      <c r="E62" s="15"/>
      <c r="F62" s="5">
        <v>29000</v>
      </c>
      <c r="G62" s="5">
        <v>6951</v>
      </c>
      <c r="H62" s="5">
        <v>2020</v>
      </c>
      <c r="J62" t="s">
        <v>203</v>
      </c>
      <c r="K62" s="4">
        <v>7</v>
      </c>
      <c r="L62" s="4">
        <v>-1</v>
      </c>
      <c r="M62" s="7">
        <v>0.45</v>
      </c>
      <c r="O62" s="37"/>
      <c r="P62" s="35"/>
      <c r="Q62" s="37"/>
      <c r="R62" s="44">
        <f t="shared" si="3"/>
        <v>0</v>
      </c>
    </row>
    <row r="63" spans="2:18" x14ac:dyDescent="0.25">
      <c r="B63" s="1" t="s">
        <v>137</v>
      </c>
      <c r="C63" s="3" t="s">
        <v>150</v>
      </c>
      <c r="D63" s="5" t="s">
        <v>164</v>
      </c>
      <c r="E63" s="15"/>
      <c r="F63" s="5">
        <v>29000</v>
      </c>
      <c r="G63" s="5">
        <v>7004</v>
      </c>
      <c r="H63" s="5">
        <v>2020</v>
      </c>
      <c r="J63" t="s">
        <v>203</v>
      </c>
      <c r="K63" s="4">
        <v>12</v>
      </c>
      <c r="L63" s="4">
        <v>5</v>
      </c>
      <c r="M63" s="7">
        <v>0.65</v>
      </c>
      <c r="O63" s="37"/>
      <c r="P63" s="35"/>
      <c r="Q63" s="37"/>
      <c r="R63" s="44">
        <f>O63+Q63</f>
        <v>0</v>
      </c>
    </row>
    <row r="64" spans="2:18" x14ac:dyDescent="0.25">
      <c r="B64" s="1" t="s">
        <v>131</v>
      </c>
      <c r="C64" s="3" t="s">
        <v>150</v>
      </c>
      <c r="D64" s="5" t="s">
        <v>165</v>
      </c>
      <c r="E64" s="15"/>
      <c r="F64" s="5">
        <v>29000</v>
      </c>
      <c r="G64" s="5">
        <v>3626</v>
      </c>
      <c r="H64" s="5">
        <v>2020</v>
      </c>
      <c r="J64" t="s">
        <v>178</v>
      </c>
      <c r="K64" s="4" t="s">
        <v>204</v>
      </c>
      <c r="L64" s="4">
        <v>-4</v>
      </c>
      <c r="M64" s="31">
        <v>0</v>
      </c>
      <c r="O64" s="37"/>
      <c r="P64" s="35"/>
      <c r="Q64" s="35"/>
      <c r="R64" s="44">
        <f>O64</f>
        <v>0</v>
      </c>
    </row>
    <row r="65" spans="2:18" x14ac:dyDescent="0.25">
      <c r="B65" s="1" t="s">
        <v>138</v>
      </c>
      <c r="C65" s="3" t="s">
        <v>151</v>
      </c>
      <c r="D65" s="5" t="s">
        <v>166</v>
      </c>
      <c r="E65" s="15"/>
      <c r="F65" s="5">
        <v>5000</v>
      </c>
      <c r="G65" s="5">
        <v>1733</v>
      </c>
      <c r="H65" s="5">
        <v>2019</v>
      </c>
      <c r="J65" t="s">
        <v>203</v>
      </c>
      <c r="K65" s="4">
        <v>20</v>
      </c>
      <c r="L65" s="4">
        <v>19</v>
      </c>
      <c r="M65" s="7">
        <v>0.75</v>
      </c>
      <c r="O65" s="37"/>
      <c r="P65" s="35"/>
      <c r="Q65" s="37"/>
      <c r="R65" s="44">
        <f>O65+Q65</f>
        <v>0</v>
      </c>
    </row>
    <row r="66" spans="2:18" x14ac:dyDescent="0.25">
      <c r="B66" s="1" t="s">
        <v>139</v>
      </c>
      <c r="C66" s="3" t="s">
        <v>151</v>
      </c>
      <c r="D66" s="5" t="s">
        <v>167</v>
      </c>
      <c r="E66" s="15"/>
      <c r="F66" s="5">
        <v>4925</v>
      </c>
      <c r="G66" s="5">
        <v>5832</v>
      </c>
      <c r="H66" s="5">
        <v>2016</v>
      </c>
      <c r="J66" t="s">
        <v>199</v>
      </c>
      <c r="K66" s="4">
        <v>20</v>
      </c>
      <c r="L66" s="4">
        <v>23</v>
      </c>
      <c r="M66" s="7">
        <v>0.75</v>
      </c>
      <c r="O66" s="37"/>
      <c r="P66" s="35"/>
      <c r="Q66" s="35"/>
      <c r="R66" s="44">
        <f>O66</f>
        <v>0</v>
      </c>
    </row>
    <row r="67" spans="2:18" x14ac:dyDescent="0.25">
      <c r="B67" s="1" t="s">
        <v>140</v>
      </c>
      <c r="C67" s="3" t="s">
        <v>151</v>
      </c>
      <c r="D67" s="5" t="s">
        <v>168</v>
      </c>
      <c r="E67" s="15"/>
      <c r="F67" s="5">
        <v>5000</v>
      </c>
      <c r="G67" s="5">
        <v>3459</v>
      </c>
      <c r="H67" s="5">
        <v>2014</v>
      </c>
      <c r="J67" t="s">
        <v>199</v>
      </c>
      <c r="K67" s="4">
        <v>20</v>
      </c>
      <c r="L67" s="4">
        <v>25</v>
      </c>
      <c r="M67" s="7">
        <v>0.75</v>
      </c>
      <c r="O67" s="37"/>
      <c r="P67" s="35"/>
      <c r="Q67" s="35"/>
      <c r="R67" s="44">
        <f>O67</f>
        <v>0</v>
      </c>
    </row>
    <row r="68" spans="2:18" x14ac:dyDescent="0.25">
      <c r="B68" t="s">
        <v>141</v>
      </c>
      <c r="C68" s="3" t="s">
        <v>152</v>
      </c>
      <c r="D68" s="5" t="s">
        <v>169</v>
      </c>
      <c r="E68" s="15">
        <v>103850</v>
      </c>
      <c r="F68" s="5">
        <v>7490</v>
      </c>
      <c r="G68" s="5">
        <v>2968</v>
      </c>
      <c r="H68" s="5">
        <v>2023</v>
      </c>
      <c r="J68" t="s">
        <v>202</v>
      </c>
      <c r="K68" s="4">
        <v>9</v>
      </c>
      <c r="L68" s="4">
        <v>2</v>
      </c>
      <c r="M68" s="7">
        <v>0.55000000000000004</v>
      </c>
      <c r="O68" s="37"/>
      <c r="P68" s="37"/>
      <c r="Q68" s="37"/>
      <c r="R68" s="44">
        <f>O68+P68+Q68</f>
        <v>0</v>
      </c>
    </row>
    <row r="69" spans="2:18" x14ac:dyDescent="0.25">
      <c r="B69" s="1" t="s">
        <v>142</v>
      </c>
      <c r="C69" s="3" t="s">
        <v>152</v>
      </c>
      <c r="D69" s="5" t="s">
        <v>170</v>
      </c>
      <c r="E69" s="16">
        <v>103000</v>
      </c>
      <c r="F69" s="5">
        <v>7490</v>
      </c>
      <c r="G69" s="5">
        <v>4155</v>
      </c>
      <c r="H69" s="5">
        <v>2024</v>
      </c>
      <c r="J69" t="s">
        <v>202</v>
      </c>
      <c r="K69" s="4">
        <v>20</v>
      </c>
      <c r="L69" s="4">
        <v>23</v>
      </c>
      <c r="M69" s="7">
        <v>0.75</v>
      </c>
      <c r="O69" s="37"/>
      <c r="P69" s="37"/>
      <c r="Q69" s="37"/>
      <c r="R69" s="44">
        <f t="shared" ref="R69:R72" si="4">O69+P69+Q69</f>
        <v>0</v>
      </c>
    </row>
    <row r="70" spans="2:18" x14ac:dyDescent="0.25">
      <c r="B70" s="1" t="s">
        <v>143</v>
      </c>
      <c r="C70" s="3" t="s">
        <v>153</v>
      </c>
      <c r="D70" s="5" t="s">
        <v>171</v>
      </c>
      <c r="E70" s="16">
        <v>250000</v>
      </c>
      <c r="F70" s="5">
        <v>27000</v>
      </c>
      <c r="G70" s="5">
        <v>3883</v>
      </c>
      <c r="H70" s="5">
        <v>2024</v>
      </c>
      <c r="J70" t="s">
        <v>202</v>
      </c>
      <c r="K70" s="4">
        <v>15</v>
      </c>
      <c r="L70" s="4">
        <v>10</v>
      </c>
      <c r="M70" s="7">
        <v>0.75</v>
      </c>
      <c r="O70" s="37"/>
      <c r="P70" s="37"/>
      <c r="Q70" s="37"/>
      <c r="R70" s="44">
        <f t="shared" si="4"/>
        <v>0</v>
      </c>
    </row>
    <row r="71" spans="2:18" x14ac:dyDescent="0.25">
      <c r="B71" s="1" t="s">
        <v>144</v>
      </c>
      <c r="C71" s="3" t="s">
        <v>154</v>
      </c>
      <c r="D71" s="5" t="s">
        <v>172</v>
      </c>
      <c r="E71" s="18">
        <v>293870</v>
      </c>
      <c r="F71" s="5">
        <v>29000</v>
      </c>
      <c r="G71" s="5">
        <v>8277</v>
      </c>
      <c r="H71" s="5">
        <v>2024</v>
      </c>
      <c r="J71" t="s">
        <v>202</v>
      </c>
      <c r="K71" s="4">
        <v>20</v>
      </c>
      <c r="L71" s="4">
        <v>17</v>
      </c>
      <c r="M71" s="7">
        <v>0.75</v>
      </c>
      <c r="O71" s="37"/>
      <c r="P71" s="37"/>
      <c r="Q71" s="37"/>
      <c r="R71" s="44">
        <f t="shared" si="4"/>
        <v>0</v>
      </c>
    </row>
    <row r="72" spans="2:18" x14ac:dyDescent="0.25">
      <c r="B72" s="1" t="s">
        <v>129</v>
      </c>
      <c r="C72" s="3" t="s">
        <v>153</v>
      </c>
      <c r="D72" s="5" t="s">
        <v>173</v>
      </c>
      <c r="E72" s="18">
        <v>423430</v>
      </c>
      <c r="F72" s="5">
        <v>20500</v>
      </c>
      <c r="G72" s="5">
        <v>8000</v>
      </c>
      <c r="H72" s="5">
        <v>2024</v>
      </c>
      <c r="J72" t="s">
        <v>202</v>
      </c>
      <c r="K72" s="4">
        <v>15</v>
      </c>
      <c r="L72" s="4">
        <v>10</v>
      </c>
      <c r="M72" s="7">
        <v>0.5</v>
      </c>
      <c r="O72" s="37"/>
      <c r="P72" s="37"/>
      <c r="Q72" s="37"/>
      <c r="R72" s="44">
        <f t="shared" si="4"/>
        <v>0</v>
      </c>
    </row>
    <row r="73" spans="2:18" x14ac:dyDescent="0.25">
      <c r="B73" s="1" t="s">
        <v>128</v>
      </c>
      <c r="C73" s="3" t="s">
        <v>153</v>
      </c>
      <c r="D73" s="5" t="s">
        <v>174</v>
      </c>
      <c r="E73" s="16"/>
      <c r="F73" s="5">
        <v>26500</v>
      </c>
      <c r="G73" s="19" t="s">
        <v>193</v>
      </c>
      <c r="H73" s="5">
        <v>2010</v>
      </c>
      <c r="J73" t="s">
        <v>178</v>
      </c>
      <c r="K73" s="4">
        <v>20</v>
      </c>
      <c r="L73" s="4">
        <v>14</v>
      </c>
      <c r="M73" s="7">
        <v>0.75</v>
      </c>
      <c r="O73" s="37"/>
      <c r="P73" s="35"/>
      <c r="Q73" s="35"/>
      <c r="R73" s="44">
        <f>O73</f>
        <v>0</v>
      </c>
    </row>
    <row r="74" spans="2:18" x14ac:dyDescent="0.25">
      <c r="B74" s="1" t="s">
        <v>145</v>
      </c>
      <c r="C74" s="3" t="s">
        <v>153</v>
      </c>
      <c r="D74" s="5" t="s">
        <v>175</v>
      </c>
      <c r="E74" s="16">
        <v>265000</v>
      </c>
      <c r="F74" s="5">
        <v>27000</v>
      </c>
      <c r="G74" s="5">
        <v>3635</v>
      </c>
      <c r="H74" s="5">
        <v>2024</v>
      </c>
      <c r="J74" t="s">
        <v>202</v>
      </c>
      <c r="K74" s="4">
        <v>20</v>
      </c>
      <c r="L74" s="4">
        <v>26</v>
      </c>
      <c r="M74" s="7">
        <v>0.75</v>
      </c>
      <c r="O74" s="37"/>
      <c r="P74" s="37"/>
      <c r="Q74" s="37"/>
      <c r="R74" s="44">
        <f t="shared" ref="R74:R75" si="5">O74+P74+Q74</f>
        <v>0</v>
      </c>
    </row>
    <row r="75" spans="2:18" x14ac:dyDescent="0.25">
      <c r="B75" s="28" t="s">
        <v>10</v>
      </c>
      <c r="C75" s="3" t="s">
        <v>186</v>
      </c>
      <c r="D75" s="4" t="s">
        <v>187</v>
      </c>
      <c r="E75" s="14">
        <v>375000</v>
      </c>
      <c r="F75" s="4">
        <v>8600</v>
      </c>
      <c r="G75" s="5">
        <v>2518</v>
      </c>
      <c r="H75" s="5">
        <v>2025</v>
      </c>
      <c r="J75" t="s">
        <v>202</v>
      </c>
      <c r="K75" s="4">
        <v>20</v>
      </c>
      <c r="L75" s="4">
        <v>24</v>
      </c>
      <c r="M75" s="7">
        <v>0.75</v>
      </c>
      <c r="O75" s="37"/>
      <c r="P75" s="37"/>
      <c r="Q75" s="37"/>
      <c r="R75" s="44">
        <f t="shared" si="5"/>
        <v>0</v>
      </c>
    </row>
    <row r="76" spans="2:18" x14ac:dyDescent="0.25">
      <c r="B76" s="28" t="s">
        <v>10</v>
      </c>
      <c r="C76" s="3" t="s">
        <v>191</v>
      </c>
      <c r="D76" s="4" t="s">
        <v>190</v>
      </c>
      <c r="F76" s="4">
        <v>27000</v>
      </c>
      <c r="G76" s="5">
        <v>4712</v>
      </c>
      <c r="H76" s="5">
        <v>2010</v>
      </c>
      <c r="J76" t="s">
        <v>178</v>
      </c>
      <c r="K76" s="4">
        <v>20</v>
      </c>
      <c r="L76" s="4">
        <v>13</v>
      </c>
      <c r="M76" s="7">
        <v>0.75</v>
      </c>
      <c r="O76" s="37"/>
      <c r="P76" s="35"/>
      <c r="Q76" s="35"/>
      <c r="R76" s="44">
        <f>O76</f>
        <v>0</v>
      </c>
    </row>
    <row r="77" spans="2:18" x14ac:dyDescent="0.25">
      <c r="B77" s="28" t="s">
        <v>10</v>
      </c>
      <c r="C77" s="3" t="s">
        <v>205</v>
      </c>
      <c r="D77" s="4" t="s">
        <v>206</v>
      </c>
      <c r="E77" s="14">
        <v>210000</v>
      </c>
      <c r="G77" s="5">
        <v>2772</v>
      </c>
      <c r="H77" s="5">
        <v>2024</v>
      </c>
      <c r="J77" t="s">
        <v>202</v>
      </c>
      <c r="K77" s="4">
        <v>20</v>
      </c>
      <c r="L77" s="4">
        <v>18</v>
      </c>
      <c r="M77" s="7">
        <v>0.75</v>
      </c>
      <c r="O77" s="37"/>
      <c r="P77" s="37"/>
      <c r="Q77" s="37"/>
      <c r="R77" s="44">
        <f>O77+P77+Q77</f>
        <v>0</v>
      </c>
    </row>
    <row r="78" spans="2:18" ht="15.75" thickBot="1" x14ac:dyDescent="0.3">
      <c r="B78" s="28" t="s">
        <v>10</v>
      </c>
      <c r="C78" s="3" t="s">
        <v>208</v>
      </c>
      <c r="D78" s="4" t="s">
        <v>207</v>
      </c>
      <c r="E78" s="14" t="s">
        <v>0</v>
      </c>
      <c r="G78" s="4">
        <v>2883</v>
      </c>
      <c r="H78" s="4">
        <v>2017</v>
      </c>
      <c r="J78" t="s">
        <v>203</v>
      </c>
      <c r="K78" s="4">
        <v>20</v>
      </c>
      <c r="L78" s="4">
        <v>16</v>
      </c>
      <c r="M78" s="7">
        <v>0.75</v>
      </c>
      <c r="O78" s="38"/>
      <c r="P78" s="41"/>
      <c r="Q78" s="38"/>
      <c r="R78" s="45">
        <f>O78+Q78</f>
        <v>0</v>
      </c>
    </row>
    <row r="79" spans="2:18" ht="15.75" thickBot="1" x14ac:dyDescent="0.3">
      <c r="C79" s="3"/>
      <c r="O79" s="39">
        <f>SUM(O54:O78)</f>
        <v>0</v>
      </c>
      <c r="P79" s="39">
        <f>SUM(P54:P78)</f>
        <v>0</v>
      </c>
      <c r="Q79" s="53">
        <f>SUM(Q54:Q78)</f>
        <v>0</v>
      </c>
      <c r="R79" s="54">
        <f>SUM(R54:R78)</f>
        <v>0</v>
      </c>
    </row>
    <row r="80" spans="2:18" ht="15.75" thickBot="1" x14ac:dyDescent="0.3">
      <c r="B80" s="13" t="s">
        <v>179</v>
      </c>
      <c r="Q80" s="48" t="s">
        <v>217</v>
      </c>
      <c r="R80" s="49">
        <f>R79-O79-P79-Q79</f>
        <v>0</v>
      </c>
    </row>
    <row r="81" spans="2:18" ht="15.75" thickBot="1" x14ac:dyDescent="0.3">
      <c r="B81" s="55"/>
    </row>
    <row r="82" spans="2:18" ht="15.75" thickBot="1" x14ac:dyDescent="0.3">
      <c r="B82" s="9" t="s">
        <v>4</v>
      </c>
      <c r="C82" s="10" t="s">
        <v>11</v>
      </c>
      <c r="D82" s="12" t="s">
        <v>2</v>
      </c>
      <c r="E82" s="17" t="s">
        <v>176</v>
      </c>
      <c r="F82" s="12" t="s">
        <v>100</v>
      </c>
      <c r="G82" s="12" t="s">
        <v>12</v>
      </c>
      <c r="H82" s="11" t="s">
        <v>13</v>
      </c>
      <c r="J82" s="30" t="s">
        <v>197</v>
      </c>
      <c r="O82" s="33" t="s">
        <v>210</v>
      </c>
      <c r="P82" s="33" t="s">
        <v>211</v>
      </c>
      <c r="Q82" s="32"/>
      <c r="R82" s="33" t="s">
        <v>216</v>
      </c>
    </row>
    <row r="83" spans="2:18" ht="15.75" thickBot="1" x14ac:dyDescent="0.3">
      <c r="C83" t="s">
        <v>194</v>
      </c>
      <c r="D83" s="4" t="s">
        <v>195</v>
      </c>
      <c r="G83" s="29" t="s">
        <v>196</v>
      </c>
      <c r="H83" s="4">
        <v>2000</v>
      </c>
      <c r="J83" t="s">
        <v>178</v>
      </c>
      <c r="K83" s="4">
        <v>11</v>
      </c>
      <c r="L83" s="4">
        <v>4</v>
      </c>
      <c r="M83" s="7">
        <v>0.625</v>
      </c>
      <c r="O83" s="42"/>
      <c r="P83" s="41"/>
      <c r="R83" s="47">
        <f>O83</f>
        <v>0</v>
      </c>
    </row>
    <row r="84" spans="2:18" ht="15.75" thickBot="1" x14ac:dyDescent="0.3">
      <c r="O84" s="39">
        <f>SUM(O83)</f>
        <v>0</v>
      </c>
      <c r="P84" s="39">
        <f>SUM(P83)</f>
        <v>0</v>
      </c>
      <c r="R84" s="52">
        <f>R83</f>
        <v>0</v>
      </c>
    </row>
    <row r="85" spans="2:18" x14ac:dyDescent="0.25">
      <c r="Q85" s="56" t="s">
        <v>217</v>
      </c>
      <c r="R85" s="57">
        <f>R84-O84-P84</f>
        <v>0</v>
      </c>
    </row>
    <row r="88" spans="2:18" x14ac:dyDescent="0.25">
      <c r="O88" s="58" t="s">
        <v>218</v>
      </c>
    </row>
  </sheetData>
  <pageMargins left="0.7" right="0.7" top="0.75" bottom="0.75" header="0.3" footer="0.3"/>
  <pageSetup paperSize="9" orientation="portrait" horizont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>Nyenborgh Group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 van der Woude</dc:creator>
  <cp:lastModifiedBy>John van der Woude</cp:lastModifiedBy>
  <dcterms:created xsi:type="dcterms:W3CDTF">2026-04-15T08:22:15Z</dcterms:created>
  <dcterms:modified xsi:type="dcterms:W3CDTF">2026-09-23T14:56:04Z</dcterms:modified>
</cp:coreProperties>
</file>