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aatsbosbeheer.sharepoint.com/teams/79fb2c/Gedeelde documenten/General/2-Offerte-uitvraag of beschrijvend document/2.1.1. Def aanbestedingsdocumenten/"/>
    </mc:Choice>
  </mc:AlternateContent>
  <xr:revisionPtr revIDLastSave="3873" documentId="13_ncr:1_{91A0CC23-01D7-A846-A88C-3A6A2FDB212A}" xr6:coauthVersionLast="47" xr6:coauthVersionMax="47" xr10:uidLastSave="{8F02021A-F05A-4335-AD9F-05A50AA7BE2F}"/>
  <bookViews>
    <workbookView xWindow="28680" yWindow="-120" windowWidth="29040" windowHeight="15720" tabRatio="634" activeTab="4" xr2:uid="{85E81C9F-366A-C44E-A310-5E1F549BFCFA}"/>
  </bookViews>
  <sheets>
    <sheet name="P2 Algemene eisen" sheetId="15" r:id="rId1"/>
    <sheet name="P2 BB-Tractor Midden" sheetId="13" r:id="rId2"/>
    <sheet name="P2 BB-Tractor Zwaar" sheetId="11" r:id="rId3"/>
    <sheet name="P2 Prijzenblad I " sheetId="10" r:id="rId4"/>
    <sheet name="P2 Prijzenblad II" sheetId="1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10" l="1"/>
  <c r="H7" i="10"/>
  <c r="F8" i="10"/>
  <c r="G8" i="10" s="1"/>
  <c r="F7" i="10"/>
  <c r="G7" i="10" s="1"/>
  <c r="I7" i="10" s="1"/>
  <c r="L7" i="10" s="1"/>
  <c r="D33" i="16"/>
  <c r="D32" i="16"/>
  <c r="D35" i="16" s="1"/>
  <c r="D25" i="16"/>
  <c r="D23" i="16"/>
  <c r="D22" i="16"/>
  <c r="I8" i="10" l="1"/>
  <c r="L8" i="10" s="1"/>
  <c r="L9" i="10" s="1"/>
  <c r="I20" i="13" l="1"/>
  <c r="I16" i="13"/>
  <c r="I15" i="13"/>
  <c r="H21" i="11"/>
  <c r="H17" i="11"/>
  <c r="H16" i="11"/>
  <c r="H14" i="11"/>
  <c r="H20" i="13"/>
  <c r="H16" i="13"/>
  <c r="H15" i="13"/>
  <c r="H13" i="13"/>
  <c r="I21" i="11"/>
  <c r="I17" i="11"/>
  <c r="I16" i="11"/>
  <c r="I14" i="11"/>
  <c r="I13" i="13"/>
  <c r="H84" i="13" l="1"/>
  <c r="I85" i="11"/>
  <c r="H85" i="11"/>
  <c r="I84" i="13"/>
  <c r="A11" i="15" l="1"/>
  <c r="A12" i="15" s="1"/>
  <c r="A13" i="15" s="1"/>
  <c r="A14" i="15" s="1"/>
  <c r="A15" i="15" s="1"/>
  <c r="A16" i="15" s="1"/>
  <c r="A17" i="15" s="1"/>
  <c r="A18" i="15" s="1"/>
  <c r="A19" i="15" s="1"/>
  <c r="A20" i="15" s="1"/>
  <c r="A21" i="15" s="1"/>
  <c r="A22" i="15" s="1"/>
  <c r="A23" i="15" s="1"/>
  <c r="A24" i="15" s="1"/>
  <c r="A25" i="15" s="1"/>
  <c r="A26" i="15" s="1"/>
  <c r="A27" i="15" s="1"/>
  <c r="A28" i="15" s="1"/>
  <c r="A30" i="15" l="1"/>
  <c r="A31" i="15" s="1"/>
  <c r="A33" i="15" s="1"/>
  <c r="A34" i="15" s="1"/>
  <c r="A35" i="15" s="1"/>
  <c r="A36" i="15" s="1"/>
  <c r="A38" i="15" s="1"/>
  <c r="A39" i="15" s="1"/>
  <c r="A40" i="15" s="1"/>
  <c r="A41" i="15" s="1"/>
  <c r="A43" i="15" s="1"/>
  <c r="A44" i="15" s="1"/>
  <c r="A46" i="15" s="1"/>
  <c r="A47" i="15" s="1"/>
  <c r="A50" i="15" s="1"/>
  <c r="A51" i="15" s="1"/>
  <c r="A53" i="15" s="1"/>
  <c r="A54" i="15" s="1"/>
  <c r="A59" i="15" s="1"/>
  <c r="A60" i="15" s="1"/>
  <c r="A61" i="15" s="1"/>
  <c r="A62" i="15" s="1"/>
  <c r="A63" i="15" s="1"/>
  <c r="A65" i="15" s="1"/>
  <c r="A66" i="15" s="1"/>
  <c r="A67" i="15" s="1"/>
  <c r="A68" i="15" s="1"/>
  <c r="A69" i="15" s="1"/>
  <c r="A70" i="15" s="1"/>
  <c r="A71" i="15" s="1"/>
  <c r="A73" i="15" s="1"/>
  <c r="A77" i="15" s="1"/>
  <c r="A79" i="15" s="1"/>
  <c r="A81" i="15" s="1"/>
  <c r="A82" i="15" s="1"/>
  <c r="A83" i="15" s="1"/>
  <c r="A84" i="15" s="1"/>
  <c r="A85" i="15" s="1"/>
  <c r="A86" i="15" s="1"/>
  <c r="A87" i="15" s="1"/>
  <c r="A88" i="15" s="1"/>
  <c r="A89" i="15" s="1"/>
  <c r="A90" i="15" s="1"/>
  <c r="A91" i="15" s="1"/>
  <c r="A93" i="15" s="1"/>
  <c r="A94" i="15" s="1"/>
  <c r="A95" i="15" s="1"/>
  <c r="A96" i="15" s="1"/>
  <c r="A97" i="15" s="1"/>
  <c r="A98" i="15" s="1"/>
  <c r="A99" i="15" s="1"/>
  <c r="A100" i="15" s="1"/>
  <c r="A101" i="15" s="1"/>
  <c r="A102" i="15" s="1"/>
  <c r="A104" i="15" s="1"/>
  <c r="A106" i="15" s="1"/>
</calcChain>
</file>

<file path=xl/sharedStrings.xml><?xml version="1.0" encoding="utf-8"?>
<sst xmlns="http://schemas.openxmlformats.org/spreadsheetml/2006/main" count="1085" uniqueCount="272">
  <si>
    <t>Maak uw keuze (verplicht!)</t>
  </si>
  <si>
    <t>Nee, niet verkrijgbaar</t>
  </si>
  <si>
    <t>Ja, optioneel (tegen meerprijs)</t>
  </si>
  <si>
    <t>Ja, standaard onderdeel van (prijs) basisuitvoering</t>
  </si>
  <si>
    <t>Algemene eisen</t>
  </si>
  <si>
    <t>Eisen leverbaar 
Ja/Nee</t>
  </si>
  <si>
    <t>Maak uw keuze</t>
  </si>
  <si>
    <t>Specifieke eisen aan het gunningsassortiment</t>
  </si>
  <si>
    <t>Wensen gunningsassortiment</t>
  </si>
  <si>
    <t>Specifieke eisen</t>
  </si>
  <si>
    <t>Omschrijving wens</t>
  </si>
  <si>
    <t>Wens leverbaar</t>
  </si>
  <si>
    <t>Maximaal te behalen aantal punten</t>
  </si>
  <si>
    <t>Behaald aantal punten</t>
  </si>
  <si>
    <t>Nvt</t>
  </si>
  <si>
    <t>Transmissie / aandrijving / assen</t>
  </si>
  <si>
    <t>Aandrijving: Onder last inschakelbare 4WD</t>
  </si>
  <si>
    <t xml:space="preserve"> </t>
  </si>
  <si>
    <t>Minder dan 20 smeerpunten/nippels</t>
  </si>
  <si>
    <t>Hydraulisch systeem, componenten</t>
  </si>
  <si>
    <t>Cabine en bedieningsinstrumenten</t>
  </si>
  <si>
    <t>Cabine</t>
  </si>
  <si>
    <t>Aantal deuren: 2</t>
  </si>
  <si>
    <t>Wiswas installatie op voor- en achterraam</t>
  </si>
  <si>
    <t>Inklapbare/telescopische buitenspiegels</t>
  </si>
  <si>
    <t>Gereedschapskist afsluitbaar, gemonteerd buiten cabine</t>
  </si>
  <si>
    <t>Achterhef, aftakas, aankoppeling achterzijde</t>
  </si>
  <si>
    <t xml:space="preserve">In hoogte verstelbare trekbek achter </t>
  </si>
  <si>
    <t>Beremming</t>
  </si>
  <si>
    <t>Overige voorzieningen / functies</t>
  </si>
  <si>
    <t>Banden / velgen</t>
  </si>
  <si>
    <t>* Indien in kolom G 'Ja, optioneel (tegen meerprijs)' is geselecteerd vult u in kolom H 'Wensen meerprijs' de bruto meerprijs in van de betreffende wens. In andere gevallen laat u het bedrag op '€ 0,-' staan!</t>
  </si>
  <si>
    <t>Maximaal te behalen aantal punten 'wensen</t>
  </si>
  <si>
    <t>Behaald aantal punten 'wensen'</t>
  </si>
  <si>
    <t>Bedrijfsnaam inschrijver</t>
  </si>
  <si>
    <t>[vul hier uw statutaire bedrijfsnaam in]</t>
  </si>
  <si>
    <t>Type versnellingsbak: CVT transmissie of vergelijkbaar</t>
  </si>
  <si>
    <t>Bereik rijsnelheid: 0-40 km/uur</t>
  </si>
  <si>
    <t>Zonwering ramen</t>
  </si>
  <si>
    <t>Remmen op 4 wielen</t>
  </si>
  <si>
    <t>nvt</t>
  </si>
  <si>
    <t>Categorie Bosbouwtractor Midden</t>
  </si>
  <si>
    <t>Inzet in terreintypen: Bosgebieden</t>
  </si>
  <si>
    <t>Afsluitbare tankdop Adbleudop en dop bijvullen olieën</t>
  </si>
  <si>
    <t>Incl. buitenbediening</t>
  </si>
  <si>
    <t>Fijnfiltersysteem inclusief vochtabsorptie</t>
  </si>
  <si>
    <t>Geluidsniveau in afgesloten cabine  &lt; 76dB</t>
  </si>
  <si>
    <t>Geluidsniveau in afgesloten cabine &lt; 74dB</t>
  </si>
  <si>
    <t>Panoramadak cabine</t>
  </si>
  <si>
    <t>Luchtfilter (pollen) systeem</t>
  </si>
  <si>
    <t>Cabine vering</t>
  </si>
  <si>
    <t>Verstelbare stuurkolom (axiaal/radiaal)</t>
  </si>
  <si>
    <t>Airco/klimaatregeling af fabriek</t>
  </si>
  <si>
    <t xml:space="preserve">Achteruitkijkspiegel </t>
  </si>
  <si>
    <t>Bluetooth carkit + laadfunctie/houder telefoon</t>
  </si>
  <si>
    <t>Radio/cd + USB +speakers</t>
  </si>
  <si>
    <t>12V aansluiting</t>
  </si>
  <si>
    <t>Knipperlicht met automatische afslag en signaal</t>
  </si>
  <si>
    <t>Werklampen cabine voor 4 achter 4</t>
  </si>
  <si>
    <t>Kentekenplaathouder achterzijde cabine</t>
  </si>
  <si>
    <t>Elektro Hydraulische 3 punts hefinrichting, snelkoppelingen op hefarmen + vergrendeling cat  2</t>
  </si>
  <si>
    <t>Dans onderdrukking</t>
  </si>
  <si>
    <t>Daalsnelheidsregeling hefinrichting</t>
  </si>
  <si>
    <t>Spatbordbediening hef achter</t>
  </si>
  <si>
    <t>Topstang met haakeinde</t>
  </si>
  <si>
    <t>Aftakas Aan/Uit schakeling: electronisch, binnen en buiten bediend</t>
  </si>
  <si>
    <t>Beschikbare toerentallen: 540/540E/1000</t>
  </si>
  <si>
    <t>Zwaaitrekhaak</t>
  </si>
  <si>
    <t>Fronthef, aftakas, aankoppeling voorzijde</t>
  </si>
  <si>
    <t>Elektro-hydraulische 3 punts hefinrichting, snelkoppelingen op hefarmen + vergrendeling cat  2</t>
  </si>
  <si>
    <t>Externe bediening hef</t>
  </si>
  <si>
    <t>Aftakas inrichting: electronisch, binnen en buiten bediend</t>
  </si>
  <si>
    <t>Beschikbare toerentallen: 540/540E of 1000 tpm CCW</t>
  </si>
  <si>
    <t>Vaste trekbek voor</t>
  </si>
  <si>
    <t>Remfunctie aanhanger: 2 leidingsysteem (lucht)</t>
  </si>
  <si>
    <t>Computer gestuurde bediening en instellingen, ha teller, geheugenfuncties</t>
  </si>
  <si>
    <t>Joystick bediening met div functies</t>
  </si>
  <si>
    <t>Aanhangerstekker aansluiting 7 polig achter</t>
  </si>
  <si>
    <t>12 volts aansluiting voor- en achterzijde</t>
  </si>
  <si>
    <t>Radiaal bosbouwbanden (Nokian Forest) maatvoering 600/65R34</t>
  </si>
  <si>
    <t>Voorspatborden zwenkbaar en afneembaar</t>
  </si>
  <si>
    <t>Vaste velg met beschermde velgrand en ventiel</t>
  </si>
  <si>
    <t>Voorlader en aanbouwframe</t>
  </si>
  <si>
    <t xml:space="preserve">Voldoet aan algemene eisen </t>
  </si>
  <si>
    <t>Liftvermogen voorlader:1300KG</t>
  </si>
  <si>
    <t>Snelkoppeling hydrauliek en elektra</t>
  </si>
  <si>
    <t>Snelkoppeling aanbouwdelen</t>
  </si>
  <si>
    <t>Bosbouw uitrusting</t>
  </si>
  <si>
    <t>Bosbouw spatborden achter</t>
  </si>
  <si>
    <t>Bescherming van kwetsbare onderdelen onderzijde tractor</t>
  </si>
  <si>
    <t>Indien een bodemplaat noodzakelijk is dan minimaal 40 cm omhoog stalen bescherming zijkanten chassisdelen</t>
  </si>
  <si>
    <t>Demontabele Takkengeleiding/bescherming cabine, motorkap, spatborden</t>
  </si>
  <si>
    <t>Stalen tank(s) of beschermde brandstoftank(s)/adblue tank gelijkwaardig aan een stalen tank</t>
  </si>
  <si>
    <t>Degelijke en brandveilige bescherming van uitlaat-katalysatorsysteem</t>
  </si>
  <si>
    <t>Goede bereikbaarheid van onderdelen bij (dagelijks) onderhoud, kunnen reinigen achter beplating/beschermingsdelen</t>
  </si>
  <si>
    <t>Categorie Bosbouwtractor Zwaar</t>
  </si>
  <si>
    <t>Geluidsniveau &lt; 76dB</t>
  </si>
  <si>
    <t>&lt; 74dB</t>
  </si>
  <si>
    <t>Radiaal bosbouwbanden (Nokian Forest) maatvoering 650/65R38</t>
  </si>
  <si>
    <t>Liftvermogen voorlader 1300KG</t>
  </si>
  <si>
    <t>Productgroep</t>
  </si>
  <si>
    <t>Bruto catalogusprijs</t>
  </si>
  <si>
    <t>korting (%)</t>
  </si>
  <si>
    <t xml:space="preserve">Totaal kosten afschrijving en onderhoud
</t>
  </si>
  <si>
    <t>weegfactor</t>
  </si>
  <si>
    <t>Gemiddelde kosten per draaiuur</t>
  </si>
  <si>
    <t>Bosbouwtractor - Midden</t>
  </si>
  <si>
    <t xml:space="preserve">Bruto catologusprijs: </t>
  </si>
  <si>
    <t>ma t/m vr. tussen 08.00 - 17.00</t>
  </si>
  <si>
    <t>ma t/m vr. tussen 17.00 - 08.00</t>
  </si>
  <si>
    <t>Korting:</t>
  </si>
  <si>
    <t>za. 00.00 t/m ma. 08.00 uur</t>
  </si>
  <si>
    <t>Netto aanschafkosten:</t>
  </si>
  <si>
    <t>Voorrijkosten serviceauto</t>
  </si>
  <si>
    <t>all-in per km</t>
  </si>
  <si>
    <t>Raamovereenkomst Tractoren 2027</t>
  </si>
  <si>
    <t>Midden</t>
  </si>
  <si>
    <t>Zwaar</t>
  </si>
  <si>
    <t>x</t>
  </si>
  <si>
    <t>De cabine, 4wd en klimaatregeling dienen bij de productie in de fabriek te zijn aangebracht en niet achteraf.</t>
  </si>
  <si>
    <t>Alle bedieningsorganen zijn voorzien van duidelijke opschriften in de Nederlandse taal en/of duidelijk herkenbare symbolen.</t>
  </si>
  <si>
    <t>De tractor dient geleverd te worden in standaard fabriekskleuren. Indien beschikbaar kleur groen. Referentie RAL6009.</t>
  </si>
  <si>
    <t>De tractor dient bedrijfsklaar en vrij van bestickering en zonder enige vorm van reclame te worden geleverd, uitgezonderd merknaam en type aanduiding.</t>
  </si>
  <si>
    <t>Tractoren worden geleverd met een volledige fabrieksgarantie met een termijn van minimaal 12 maanden</t>
  </si>
  <si>
    <t>De tractor is leverbaar met een tractor management systeem of gelijkwaardig, (boardcomputer/beeldschem, ha teller, geheugenfuncties, werktuigherkenning)</t>
  </si>
  <si>
    <t>De tractor is leverbaar met ISO Bus systeem</t>
  </si>
  <si>
    <t>VEILIGHEID</t>
  </si>
  <si>
    <t>Bij starten van de motor kan er geen enkel systeem plotseling in werking treden.</t>
  </si>
  <si>
    <t>Voorzien van breedtemarkering met LED verlichting bij inzet van brede bandenset.</t>
  </si>
  <si>
    <t>Gewichtsklasse tot 2500 kg</t>
  </si>
  <si>
    <t>Gewichtsklasse tot 5000 kg</t>
  </si>
  <si>
    <t>Gewichtsklasse tot 6000 kg</t>
  </si>
  <si>
    <t>Gewichtsklasse tot 8000 kg</t>
  </si>
  <si>
    <t>TRANSMISSIE / AANDRIJVING / ASSEN</t>
  </si>
  <si>
    <t>De tractor is leverbaar met vierwiel-aandrijving. De 4wd is in- en uitschakelbaar vanuit de bestuurderspositie.</t>
  </si>
  <si>
    <t>Transmissie is uitgerust met een systeem waardoor via een schakelaar/ hendel / pedaal van richting (voor- en achteruit) kan worden gewisseld, zonder gebruik te maken van de voetkoppeling.</t>
  </si>
  <si>
    <t xml:space="preserve">De tractor is voorzien van stuurbekrachtiging. </t>
  </si>
  <si>
    <t xml:space="preserve">De tractor vooras is geveerd. </t>
  </si>
  <si>
    <t>HYDRAULISCH SYSTEEM, COMPONENTEN</t>
  </si>
  <si>
    <t xml:space="preserve">De tractor bevat een duidelijke waarschuwing tegen het aankoppelen van werktuigen met een afwijkende hydraulische olie. </t>
  </si>
  <si>
    <t>CABINE EN BEDIENINGSINSTRUMENTEN</t>
  </si>
  <si>
    <t>De cabine is voorzien van een ergonomische instap. De minimale eisen zijn hierin vastgelegd in NEN-ISO 4252.</t>
  </si>
  <si>
    <t>Het geluidsniveau in de cabine moet minimaal voldoen aan wettelijke eisen</t>
  </si>
  <si>
    <t>In combinatie met een voorlader is een panoramadak met extra glasoppervlak leverbaar</t>
  </si>
  <si>
    <t>Het stuurwiel dient in hellingshoek en/of hoogte verstelbaar te zijn.</t>
  </si>
  <si>
    <t>ACHTERHEF, AFTAKAS ACHTERZIJDE</t>
  </si>
  <si>
    <t>De tractor is leverbaar met een mechanische en/of elektronische driepuntshefinrichting met snelkoppelingen en stabilisatiestangen. Topstang (mechanisch) wordt meegeleverd.</t>
  </si>
  <si>
    <t>De tractor is aan achterzijde voorzien van een onafhankelijke aftakas met 6 spiebanen.</t>
  </si>
  <si>
    <t>Het toerenbereik van de aftakas is 540/540e/1000 t.p.m.</t>
  </si>
  <si>
    <t>Aftakas is elektrohydraulisch en onder last inschakelbaar</t>
  </si>
  <si>
    <t>De tractor is aan achterzijde voorzien van een in hoogte verstelbare trekbek.</t>
  </si>
  <si>
    <t>De tractor is aan achterzijde voorzien van een in hoogte verstelbare trekhaak.</t>
  </si>
  <si>
    <t>FRONTHEF, AFTAKAS VOORZIJDE</t>
  </si>
  <si>
    <t>De hefarmen zijn makkelijk opklapbaar, indien ze buiten gebruik zijn.</t>
  </si>
  <si>
    <t>De fronthef is te leveren met dubbelwerkende cilinder(s) (heffen en drukken), voorzien van een free-floating stand.</t>
  </si>
  <si>
    <t>Voor het aankoppelen van werktuigen kan de fronthef van buitenaf elektronisch in hoogteverstelling worden bediend.</t>
  </si>
  <si>
    <t>Aan de voorzijde bevindt zich een trekhaak, aankoppelpunt</t>
  </si>
  <si>
    <t>VELGEN EN BANDEN</t>
  </si>
  <si>
    <t>Velgen en banden zijn in maatwerk leverbaar per type/categorie</t>
  </si>
  <si>
    <t>BOSBOUW BESCHERMPAKKET:</t>
  </si>
  <si>
    <t>Beschermende constructie voor kwetsbare onderdelen onderzijde tractor</t>
  </si>
  <si>
    <t>Indien een bodemplaat noodzakelijk is dan minimaal 40 cm omhoog stalen bescherming zijkanten chassisdelen. Beplating is geschikt voor bosbouwwerk.</t>
  </si>
  <si>
    <t>Demontabele takkengeleiding/bescherming cabine, motorkap, spatborden</t>
  </si>
  <si>
    <t>Goede bereikbaarheid van onderdelen voor (dagelijks) onderhoud, reinigen achter beplating/beschermingsdelen</t>
  </si>
  <si>
    <t>Tractor is leverbaar met radiaal bosbouwbanden.</t>
  </si>
  <si>
    <t>Versterkte, dichte velg incl. ventielbescherming</t>
  </si>
  <si>
    <t>Opgave van gewicht van bosbouwbeschermpakket in offerte</t>
  </si>
  <si>
    <t>VOORLADER EN AANBOUWFRAME</t>
  </si>
  <si>
    <t>De tractor is geschikt en leverbaar met een bijpassende voorlader + aanbouwframe. voorzien van slangbreukbeveiliging op hef- en bakcilinders.</t>
  </si>
  <si>
    <t>De voorlader is uitgerust met een derde en vierde functie (voor wisseldelen en bakken)</t>
  </si>
  <si>
    <t>De bediening van de voorlader vindt plaats middels een joy-stick of kruishandel.</t>
  </si>
  <si>
    <t>De voorlader is uitgerust met een hydraulisch bedienbaar snelwisselsysteem met Euro II-opname. De bediening vindt plaats vanuit de cabine.</t>
  </si>
  <si>
    <t>De voorlader is uitgerust met een multikoppeling die gelijktijdig alle hydraulische en elektrische aansluitingen verbindt/afsluit.</t>
  </si>
  <si>
    <t>Hydrauliekslangen en koppelingen zijn beschermd tegen beschadiging van buitenaf.</t>
  </si>
  <si>
    <t xml:space="preserve">De voorlader is uitgerust met dansonderdrukking. </t>
  </si>
  <si>
    <t>De hydrauliekslangen zijn zodanig aangebracht dat deze beschermd zijn tegen beschadigingen en lekkage wordt voorkomen.</t>
  </si>
  <si>
    <t>De voorlader is voorzien van een voorziening (bv steunpoten) om de voorlader afgekoppeld veilig neer te zetten. Deze voorziening is op te bergen in de voorlader of op een vaste plaats aan het frame.</t>
  </si>
  <si>
    <t>OVERIGE UITRUSTING</t>
  </si>
  <si>
    <t>De tractor is voorzien van meedraaiende frontspatborden, passend voor de bandenmaten.</t>
  </si>
  <si>
    <t>ONDERHOUD / REPARATIE / ONDERDELEN</t>
  </si>
  <si>
    <t>De inschrijver dient tevens zorg te dragen voor instructiekaarten ten behoeve van:a. Onderhoud dat uitgevoerd dient te worden voor, tijdens en na gebruik door de chauffeur;b. Eerstelijns onderhoud door de chauffeur;c. Overige zaken ter voorkoming van storingen.</t>
  </si>
  <si>
    <t xml:space="preserve">Tractoren zijn zonder enig voorbehoud door de fabrikant vrijgegeven voor gebruik van hernieuwbare dieselbrandstof HVO100 conform EN 15940. </t>
  </si>
  <si>
    <t>Te leveren tractoren zijn fabrieksnieuw met een productiedatum van maximaal 3 maanden voor datum aflevering</t>
  </si>
  <si>
    <t>Geschikt voor professioneel dagelijks gebruik</t>
  </si>
  <si>
    <t>Veilig inzetbaar onder diverse terrein- en weersomstandigheden</t>
  </si>
  <si>
    <t>n.v.t.</t>
  </si>
  <si>
    <t>MOTORISERING (conform ECE R120)</t>
  </si>
  <si>
    <t>Tractoren  leverbaar met een Nominaal motorvermogen in range van 85-120 kW in minimaal 5 varianten</t>
  </si>
  <si>
    <t>Tractoren  leverbaar met een Nominaal motorvermogen &gt; 120 kW in minimaal 5 varianten</t>
  </si>
  <si>
    <t>De bestuurdersstoel is afgestemd op intensief professioneel gebruik, is luchtgeveerd en minimaal voorzien van:a. Verstelling in de lengterichting;b. Verstelling in de verticale richting;c. Hoekverstelling van de rugleuning;d. Veiligheidsgordel;e. Draaiplateau naar rechts tot minimaal 20⁰; f. Stoelvering in lengte richting; g. instelbare lendensteun</t>
  </si>
  <si>
    <t>Aan de achterzijde is een 7- of 13-polige elektrische aansluiting gemonteerd</t>
  </si>
  <si>
    <t>Naam tekenbevoegde</t>
  </si>
  <si>
    <t>Handtekening</t>
  </si>
  <si>
    <t>Bijlage G2 - PvE Perceel 2 Bosbouwtractoren</t>
  </si>
  <si>
    <t>TN 605467</t>
  </si>
  <si>
    <t xml:space="preserve">Bij een combinatie van aanbieders en/of inzet van onderaannemers is inschrijver verantwoordelijk voor het goed functioneren van de complete tractor. De hoofdaannemer is en blijft te allen tijde verantwoordelijk. De dealer is het aanspreekpunt voor de uitvoerende diensten. </t>
  </si>
  <si>
    <t xml:space="preserve">Bij een combinatie van aanbieders en/of inzet van onderaannemers is inschrijver verantwoordelijk voor het centrale offerte- en facturatieproces en verstrekken van fleetmanagementinformatie. </t>
  </si>
  <si>
    <t>DATA-VOORZIENINGEN</t>
  </si>
  <si>
    <t xml:space="preserve">MASSA RIJKLARE TOESTAND </t>
  </si>
  <si>
    <t>Tractoren inclusief cabine en andere te leveren voorzieningen voldoen aan alle van toepassing zijnde  Europese en Nederlandse wet- en regelgevingen, verordeningen etc. waaronder (niet-limitatief) Verordening EU 167/2013 en daarbij behorende gedelegeerde en uitvoeringsverordeningen , Arbowet en -richtlijnen, NEN-normen, veiligheidsvoorschriften, verkeerswetgeving en emissie-eisen welke geldend zijn op het moment van levering</t>
  </si>
  <si>
    <t>Inschrijver verklaart dat te leveren tractoren voldoen aan alle bovenstaande eisen:</t>
  </si>
  <si>
    <t>Functie tekenbevoegde</t>
  </si>
  <si>
    <t>Inschrijver vult gele cellen in!</t>
  </si>
  <si>
    <r>
      <t xml:space="preserve">x </t>
    </r>
    <r>
      <rPr>
        <sz val="10"/>
        <color theme="1"/>
        <rFont val="Arial"/>
        <family val="2"/>
      </rPr>
      <t>= eis is van toepassing</t>
    </r>
  </si>
  <si>
    <r>
      <t>n.v.t.</t>
    </r>
    <r>
      <rPr>
        <sz val="10"/>
        <color theme="1"/>
        <rFont val="Arial"/>
        <family val="2"/>
      </rPr>
      <t xml:space="preserve"> = eis is niet van toepassing</t>
    </r>
  </si>
  <si>
    <r>
      <t>De tractor is leverbaar met een automatische CVT transmissie</t>
    </r>
    <r>
      <rPr>
        <sz val="10"/>
        <rFont val="Arial"/>
        <family val="2"/>
      </rPr>
      <t>, of vergelijkbaar,</t>
    </r>
    <r>
      <rPr>
        <sz val="10"/>
        <color theme="1"/>
        <rFont val="Arial"/>
        <family val="2"/>
      </rPr>
      <t xml:space="preserve"> met een traploos rijsnelheidbereik van minimaal 0 - 40 km/uur. De rijsnelheid en motortoerental zijn afzonderlijk te regelen. </t>
    </r>
  </si>
  <si>
    <r>
      <t xml:space="preserve">De voorlader is uitgerust met een in- uitwendige, </t>
    </r>
    <r>
      <rPr>
        <sz val="10"/>
        <rFont val="Arial"/>
        <family val="2"/>
      </rPr>
      <t xml:space="preserve">mechanische of hydraulische </t>
    </r>
    <r>
      <rPr>
        <sz val="10"/>
        <color theme="1"/>
        <rFont val="Arial"/>
        <family val="2"/>
      </rPr>
      <t>parallelconstructie.</t>
    </r>
  </si>
  <si>
    <r>
      <t>Tractoren inclusief geleverde opties en accessoires</t>
    </r>
    <r>
      <rPr>
        <strike/>
        <sz val="10"/>
        <color theme="1"/>
        <rFont val="Arial"/>
        <family val="2"/>
      </rPr>
      <t xml:space="preserve"> </t>
    </r>
    <r>
      <rPr>
        <sz val="10"/>
        <color theme="1"/>
        <rFont val="Arial"/>
        <family val="2"/>
      </rPr>
      <t>zijn voorzien van een Nederlandstalige gebruikershandleiding met</t>
    </r>
    <r>
      <rPr>
        <sz val="10"/>
        <rFont val="Arial"/>
        <family val="2"/>
      </rPr>
      <t xml:space="preserve"> veiligheids- en onderhoudsvoorschriften in de Nederlandse taal.</t>
    </r>
    <r>
      <rPr>
        <sz val="10"/>
        <color theme="1"/>
        <rFont val="Arial"/>
        <family val="2"/>
      </rPr>
      <t xml:space="preserve"> </t>
    </r>
  </si>
  <si>
    <t>Inschrijver levert bij iedere geleverde tractor aantoonbaar bewijs van de geldende EU-typegoedkeuring, inclusief de voor de cabine relevante goedkeuringsgegevens en testrapporen voor FOPS en OPS</t>
  </si>
  <si>
    <t>De leverancier dient bij levering een uitgebreide gebruikersinstructie op locatie te verzorgen in de Nederlandse taal</t>
  </si>
  <si>
    <t>Geschikt voor inzet in terreintypen: Bosgebieden</t>
  </si>
  <si>
    <t xml:space="preserve">Type versnellingsbak: CVT transmissie </t>
  </si>
  <si>
    <t>1 Zwaailamp linkerzijde</t>
  </si>
  <si>
    <t>Vermogensklasse (incl. randapparatuur en eventuele powerboost): 75-80 kW</t>
  </si>
  <si>
    <t>4 stuks regelventielen proportioneel dubbelwerkend achterzijde, waarvan 1 gesplitst naar voorzijde</t>
  </si>
  <si>
    <t>2 stuks regelventielen proportioneel dubbelwerkend voorzijde</t>
  </si>
  <si>
    <r>
      <rPr>
        <b/>
        <sz val="12"/>
        <rFont val="Agrofont"/>
        <family val="2"/>
      </rPr>
      <t xml:space="preserve">Inschrijver is verplicht ALLE geel gekleurde cellen in te vullen. LET OP: Deze bijlage bevat meerdere werkbladen (4).
</t>
    </r>
    <r>
      <rPr>
        <sz val="12"/>
        <rFont val="Agrofont"/>
        <family val="2"/>
      </rPr>
      <t xml:space="preserve">
</t>
    </r>
    <r>
      <rPr>
        <u/>
        <sz val="12"/>
        <rFont val="Agrofont"/>
        <family val="2"/>
      </rPr>
      <t>Er is een gunningsassortiment opgesteld dat Inschrijver moet kunnen leveren. Voor het gunningsassortiment gelden de algemene eisen en de specifieke eisen.
Optioneel kan daarnaast materieel worden uitgevraagd wat past binnen het perceel. Inschrijver dient zijn assortiment aan te passen aan de wensen van Staatsbosbeheer. Hiervoor gelden in ieder geval de algemene eisen.</t>
    </r>
  </si>
  <si>
    <t xml:space="preserve">Vermogensklasse: 120-125 kW Inclusief vaste randapparatuur en eventuele powerboost </t>
  </si>
  <si>
    <t>Uurtarief 1e monteur LMB excl. btw</t>
  </si>
  <si>
    <t>toeslag (procentueel t.o.v uurtarief)</t>
  </si>
  <si>
    <t>Uurtarief monteur LMB excl. btw</t>
  </si>
  <si>
    <t>Uurtarief leerling-monteur LMB excl. btw</t>
  </si>
  <si>
    <t>Zie deze bijlage, werkblad 'P2 algemene eisen'</t>
  </si>
  <si>
    <t>Bij uw prijsopgave dient u uit te gaan van marktconforme tarieven!</t>
  </si>
  <si>
    <t xml:space="preserve">De achterzijde is minimaal te voorzien van 4 dubbelwerkende electrisch te bedienen hydraulische ventielen, waarvan minimaal één ventiel met een drukloze retour. </t>
  </si>
  <si>
    <t>De cabine is voorzienbaar met een klimaatregeling met airco, inclusief pollenfilter met voldoende capaciteit en geïntegreerd in verwarmings- en ventilatiesysteem.</t>
  </si>
  <si>
    <t>De cabine is FOPS/OPS-goedgekeurd volgens de Europese typegoedkeuringseisen behorend bij het aangeboden tractortype</t>
  </si>
  <si>
    <t>De tractor wordt franco geleverd en gelost op ieder gewenst adres binnen het verzorgingsgebied van Staatsbosbeheer incl. Waddeneilanden, volledig bedrijfsklaar en met een volle brandstoftank.</t>
  </si>
  <si>
    <t>Het aanpassen van standaard componenten (bv olietanks, accu's, uitlaat, dempers, etc.) gaat altijd in overleg met Staatsbosbeheer.</t>
  </si>
  <si>
    <t>De cabine is voorzien van: a. Brandblusser vorstbestendig, 2 kg  b. Verbanddoos type B.</t>
  </si>
  <si>
    <t>De tractor is voorzien van een gescheiden oliesysteem t.b.v. de CVT-transmissie en het hydraulische systeem.</t>
  </si>
  <si>
    <t>Tractoren worden geleverd met biologisch afbreekbare hydraulische oliëen en smeermiddelen die voldoen aan het biosmeermiddelen beleid (Bijlage O) en testnorm EOCD 301B of vergelijkbaar</t>
  </si>
  <si>
    <r>
      <t xml:space="preserve">Leverancier garandeert met het oog op uitwisselbaarheid van nieuwe tractoren en bestaande werktuigen dat de door hem toegepaste olieën met behoud van eigenschappen, functionaliteiten en volledige fabrieksgarantie mengbaar zijn met de volgende merken en typen biologische hydraulische olieën: </t>
    </r>
    <r>
      <rPr>
        <b/>
        <sz val="10"/>
        <rFont val="Arial"/>
        <family val="2"/>
      </rPr>
      <t>Motorex York 1078</t>
    </r>
    <r>
      <rPr>
        <sz val="10"/>
        <rFont val="Arial"/>
        <family val="2"/>
      </rPr>
      <t xml:space="preserve"> en </t>
    </r>
    <r>
      <rPr>
        <b/>
        <sz val="10"/>
        <rFont val="Arial"/>
        <family val="2"/>
      </rPr>
      <t xml:space="preserve">Shell Panolin Biofluid ZFH </t>
    </r>
    <r>
      <rPr>
        <sz val="10"/>
        <rFont val="Arial"/>
        <family val="2"/>
      </rPr>
      <t xml:space="preserve"> </t>
    </r>
  </si>
  <si>
    <t>De voorzijde is te voorzien van een driepuntshefinrichting met PTO,  snelkoppelingen, dansonderdrukking en minimaal 1 extra dubbelwerkend hydraulisch ventiel. Een geïntegreerde topstang en 7- of 13-polige stekker zijn standaard meegeleverd.</t>
  </si>
  <si>
    <t>ALGEMENE EISEN BOSBOUWTRACTOREN</t>
  </si>
  <si>
    <t>Inschrijver voorziet, of ondersteunt in het monitoren van de kwaliteit van de Longlife bio-smeermiddelen d.m.v. kostenloze bemonstering op basis van voorgeschreven onderhoudsintervallen inclusief archivering van de kwaliteitsuitslagen en de rapportage aan Staatsbosbeheer</t>
  </si>
  <si>
    <t>De tractoren worden af fabriek of op een centrale locatie van de inschrijver voorzien van biologisch afbreekbare smeermiddelen die voldoen aan Ecolabel volgens beleid bijlage O en overige bepalingen uit dit PvE. Na spoelen en omoliën wordt altijd een kwaliteitsanalyse uitgevoerd en een testrapport aangeleverd. Deze wordt toegelicht door Inschrijver.</t>
  </si>
  <si>
    <r>
      <t xml:space="preserve">Algemeen:  </t>
    </r>
    <r>
      <rPr>
        <sz val="10"/>
        <color rgb="FF000000"/>
        <rFont val="Arial"/>
        <family val="2"/>
      </rPr>
      <t>Voor bosbouwwerkzaamheden is een (aanvullend) gecertificeerd beschermpakket noodzakelijk vanwege een veelheid aan obstakels die tijdens het werken schade kunnen veroorzaken aan de machine. Nagenoeg alle bosbouwtrekkers zijn voorzien van een voorlader. Het bosbouwbeschermpakket is af fabriek leverbaar of geproduceerd door een professioneel, erkend bedrijf. De tractor inclusief bosbouwbeschermpakket voldoet aan geldende wetgeving en eisen van de tractorfabrikant.</t>
    </r>
    <r>
      <rPr>
        <b/>
        <sz val="10"/>
        <color rgb="FF00B050"/>
        <rFont val="Arial"/>
        <family val="2"/>
      </rPr>
      <t xml:space="preserve"> </t>
    </r>
    <r>
      <rPr>
        <sz val="10"/>
        <rFont val="Arial"/>
        <family val="2"/>
      </rPr>
      <t>De leverancier is aansprakelijk voor een veilige werking van de tractor inclusief bosbouwbeschermingspakket.</t>
    </r>
  </si>
  <si>
    <t>Inschrijver is verplicht ALLE geel gekleurde cellen in te vullen. LET OP: Deze bijlage bevat meerdere werkbladen (6). ALLE BEDRAGEN EXCLUSIEF BTW</t>
  </si>
  <si>
    <t>Alle blauw gekleurde cellen worden automatisch berekend en ingevuld aan de hand van informatie uit de gele cellen.</t>
  </si>
  <si>
    <t>Variabele onderhoudskosten</t>
  </si>
  <si>
    <t>Maximaal 700 punten voor beoordeling inschrijfprijs</t>
  </si>
  <si>
    <t>Maximaal 350 punten voor beoordeling inschrijfprijs</t>
  </si>
  <si>
    <t>Kosten kleine beurt</t>
  </si>
  <si>
    <t>Kosten grote beurt</t>
  </si>
  <si>
    <t>Interval kleine beurt</t>
  </si>
  <si>
    <t>(aantal uren)</t>
  </si>
  <si>
    <t>Interval grote beurt</t>
  </si>
  <si>
    <t>Totaal aantal benodigde kleine beurten 5600 draaiuren vlgs fabrieksopgave</t>
  </si>
  <si>
    <t>Totaal aantal benodigde grote beurten bij 5600 draaiuren vlgs fabrieksopgave</t>
  </si>
  <si>
    <t>Totaal vaste onderhoudskosten bij 7 jaar en 5600 draaiuren</t>
  </si>
  <si>
    <t>(waarde wordt overgenomen in werkblad P1 Prijzenblad I, cel H9)</t>
  </si>
  <si>
    <t>(waarde wordt overgenomen in werkblad P1 Prijzenblad I, cel H10)</t>
  </si>
  <si>
    <t>Aangeboden Merk</t>
  </si>
  <si>
    <t>Aangeboden type</t>
  </si>
  <si>
    <t xml:space="preserve">Netto aanschafprijs </t>
  </si>
  <si>
    <r>
      <t xml:space="preserve">Restwaarde na 7 jaar </t>
    </r>
    <r>
      <rPr>
        <b/>
        <sz val="10"/>
        <color theme="0"/>
        <rFont val="Agrofont"/>
      </rPr>
      <t>(=25% van netto aanschafprijs)</t>
    </r>
    <r>
      <rPr>
        <b/>
        <sz val="10"/>
        <color theme="0"/>
        <rFont val="Agrofont"/>
        <family val="2"/>
      </rPr>
      <t xml:space="preserve">
</t>
    </r>
  </si>
  <si>
    <r>
      <t xml:space="preserve">Vaste kosten voor service en onderhoud bij 5600 draaiuren
</t>
    </r>
    <r>
      <rPr>
        <b/>
        <sz val="10"/>
        <color theme="0"/>
        <rFont val="Agrofont"/>
      </rPr>
      <t>(invullen prijzenblad II)</t>
    </r>
  </si>
  <si>
    <r>
      <t>Aantal draaiuren</t>
    </r>
    <r>
      <rPr>
        <b/>
        <sz val="10"/>
        <color rgb="FFFF0000"/>
        <rFont val="Agrofont"/>
      </rPr>
      <t xml:space="preserve">       </t>
    </r>
    <r>
      <rPr>
        <b/>
        <sz val="10"/>
        <color theme="0"/>
        <rFont val="Agrofont"/>
      </rPr>
      <t xml:space="preserve"> (7 jr x 800 u/p.j)</t>
    </r>
  </si>
  <si>
    <t xml:space="preserve">Integrale kosten per draaiuur (75% van de grondslag voor beoordeling P1. inschrijfprijs) </t>
  </si>
  <si>
    <r>
      <t xml:space="preserve">Prijs van gunningsassortiment inclusief alle algemene en specifiek eisen en </t>
    </r>
    <r>
      <rPr>
        <b/>
        <sz val="10"/>
        <color theme="1"/>
        <rFont val="Aptos Narrow"/>
        <family val="2"/>
        <scheme val="minor"/>
      </rPr>
      <t>exclusief wensen</t>
    </r>
    <r>
      <rPr>
        <sz val="10"/>
        <color theme="1"/>
        <rFont val="Aptos Narrow"/>
        <family val="2"/>
        <scheme val="minor"/>
      </rPr>
      <t xml:space="preserve"> en belastingen</t>
    </r>
  </si>
  <si>
    <t xml:space="preserve">Kortingspercentage over de bruto catologusprijs </t>
  </si>
  <si>
    <t>bruto catologusprijs - catologuskorting</t>
  </si>
  <si>
    <t>Bij inschrijving opgegeven uurtarieven, leverings- en onderhoudskosten gelden als maximale tarieven bij de uitvoering van de opdracht. Lagere tarieven zijn toegestaan.</t>
  </si>
  <si>
    <t xml:space="preserve">Bij inschrijving opgegeven kortingspercentages gelden als minimale percentages bij de uitvoering van de opdracht. Een hogere korting is toegestaan. </t>
  </si>
  <si>
    <r>
      <t>Bijlage G1 - PvE Perceel 2 Bos</t>
    </r>
    <r>
      <rPr>
        <b/>
        <sz val="18"/>
        <color rgb="FFFFFFFF"/>
        <rFont val="Agrofont"/>
        <family val="2"/>
      </rPr>
      <t>bouwtractoren</t>
    </r>
  </si>
  <si>
    <t>Alle blauw gekleurde cellen zijn vaste waarden of worden automatisch ingevuld aan de hand van informatie uit de gele cellen in deze tabel of oranje cellen uit werkblad P2 Prijzenblad II</t>
  </si>
  <si>
    <t>Bosbouwtractor- Zwaar</t>
  </si>
  <si>
    <t>Inschrijfstaat II Perceel 2, Bosbouwtractoren</t>
  </si>
  <si>
    <t>Vaste onderhoudskosten Bosbouwtractor midden</t>
  </si>
  <si>
    <t>Vaste onderhoudskosten Bosbouwtractor zwaar</t>
  </si>
  <si>
    <t>Inschrijfstaat I gunningsassortiment Perceel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</si>
</sst>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0_ ;\-#,##0\ "/>
  </numFmts>
  <fonts count="52">
    <font>
      <sz val="12"/>
      <color theme="1"/>
      <name val="Aptos Narrow"/>
      <family val="2"/>
      <scheme val="minor"/>
    </font>
    <font>
      <sz val="10"/>
      <color theme="1"/>
      <name val="Arial"/>
      <family val="2"/>
    </font>
    <font>
      <sz val="10"/>
      <color theme="1"/>
      <name val="Arial"/>
      <family val="2"/>
    </font>
    <font>
      <sz val="10"/>
      <color theme="1"/>
      <name val="Arial"/>
      <family val="2"/>
    </font>
    <font>
      <sz val="10"/>
      <color theme="1"/>
      <name val="Agrofont"/>
      <family val="2"/>
    </font>
    <font>
      <b/>
      <sz val="14"/>
      <color theme="0"/>
      <name val="Agrofont"/>
      <family val="2"/>
    </font>
    <font>
      <sz val="12"/>
      <name val="Agrofont"/>
      <family val="2"/>
    </font>
    <font>
      <b/>
      <sz val="12"/>
      <name val="Agrofont"/>
      <family val="2"/>
    </font>
    <font>
      <u/>
      <sz val="12"/>
      <name val="Agrofont"/>
      <family val="2"/>
    </font>
    <font>
      <b/>
      <sz val="10"/>
      <color theme="0"/>
      <name val="Agrofont"/>
      <family val="2"/>
    </font>
    <font>
      <sz val="10"/>
      <name val="Agrofont"/>
      <family val="2"/>
    </font>
    <font>
      <sz val="12"/>
      <color theme="1"/>
      <name val="Aptos Narrow"/>
      <family val="2"/>
      <scheme val="minor"/>
    </font>
    <font>
      <b/>
      <sz val="12"/>
      <color theme="0"/>
      <name val="Agrofont"/>
      <family val="2"/>
    </font>
    <font>
      <b/>
      <sz val="10"/>
      <name val="Agrofont"/>
      <family val="2"/>
    </font>
    <font>
      <b/>
      <sz val="12"/>
      <color theme="1"/>
      <name val="Agrofont"/>
      <family val="2"/>
    </font>
    <font>
      <sz val="10"/>
      <color rgb="FFFF0000"/>
      <name val="Agrofont"/>
      <family val="2"/>
    </font>
    <font>
      <sz val="10"/>
      <color theme="1"/>
      <name val="Agrofont"/>
      <family val="2"/>
    </font>
    <font>
      <b/>
      <sz val="16"/>
      <color theme="0"/>
      <name val="Agrofont"/>
      <family val="2"/>
    </font>
    <font>
      <sz val="12"/>
      <color theme="1"/>
      <name val="Agrofont"/>
      <family val="2"/>
    </font>
    <font>
      <sz val="10"/>
      <color rgb="FF000000"/>
      <name val="Agrofont"/>
      <family val="2"/>
    </font>
    <font>
      <b/>
      <sz val="12"/>
      <color rgb="FF000000"/>
      <name val="Agrofont"/>
      <family val="2"/>
    </font>
    <font>
      <b/>
      <sz val="10"/>
      <color theme="1"/>
      <name val="Agrofont"/>
      <family val="2"/>
    </font>
    <font>
      <b/>
      <sz val="10"/>
      <color rgb="FFFFFFFF"/>
      <name val="Agrofont"/>
      <family val="2"/>
    </font>
    <font>
      <sz val="12"/>
      <color rgb="FFFF0000"/>
      <name val="Agrofont"/>
      <family val="2"/>
    </font>
    <font>
      <b/>
      <sz val="10"/>
      <color rgb="FFFF0000"/>
      <name val="Agrofont"/>
      <family val="2"/>
    </font>
    <font>
      <b/>
      <sz val="12"/>
      <color theme="1"/>
      <name val="Aptos Narrow"/>
      <family val="2"/>
      <scheme val="minor"/>
    </font>
    <font>
      <sz val="10"/>
      <color theme="0"/>
      <name val="Arial"/>
      <family val="2"/>
    </font>
    <font>
      <b/>
      <sz val="10"/>
      <color rgb="FF000000"/>
      <name val="Arial"/>
      <family val="2"/>
    </font>
    <font>
      <sz val="10"/>
      <color rgb="FF000000"/>
      <name val="Arial"/>
      <family val="2"/>
    </font>
    <font>
      <b/>
      <sz val="10"/>
      <color theme="0"/>
      <name val="Arial"/>
      <family val="2"/>
    </font>
    <font>
      <b/>
      <sz val="10"/>
      <color theme="1"/>
      <name val="Arial"/>
      <family val="2"/>
    </font>
    <font>
      <b/>
      <sz val="10"/>
      <color theme="1"/>
      <name val="Agrofont"/>
    </font>
    <font>
      <sz val="10"/>
      <name val="Arial"/>
      <family val="2"/>
    </font>
    <font>
      <b/>
      <sz val="10"/>
      <color rgb="FF00B050"/>
      <name val="Arial"/>
      <family val="2"/>
    </font>
    <font>
      <b/>
      <sz val="18"/>
      <color theme="0"/>
      <name val="Arial"/>
      <family val="2"/>
    </font>
    <font>
      <strike/>
      <sz val="10"/>
      <color theme="1"/>
      <name val="Arial"/>
      <family val="2"/>
    </font>
    <font>
      <b/>
      <sz val="16"/>
      <color theme="1"/>
      <name val="Arial"/>
      <family val="2"/>
    </font>
    <font>
      <b/>
      <sz val="12"/>
      <color theme="0"/>
      <name val="Arial"/>
      <family val="2"/>
    </font>
    <font>
      <sz val="12"/>
      <color rgb="FFFF0000"/>
      <name val="Aptos Narrow"/>
      <family val="2"/>
      <scheme val="minor"/>
    </font>
    <font>
      <b/>
      <sz val="10"/>
      <name val="Arial"/>
      <family val="2"/>
    </font>
    <font>
      <sz val="10"/>
      <name val="Agrofont"/>
    </font>
    <font>
      <sz val="10"/>
      <color theme="1"/>
      <name val="Agrofont"/>
    </font>
    <font>
      <b/>
      <sz val="14"/>
      <color rgb="FFFFFFFF"/>
      <name val="Agrofont"/>
      <family val="2"/>
    </font>
    <font>
      <b/>
      <sz val="18"/>
      <color rgb="FFFFFFFF"/>
      <name val="Agrofont"/>
      <family val="2"/>
    </font>
    <font>
      <b/>
      <sz val="10"/>
      <color theme="0"/>
      <name val="Agrofont"/>
    </font>
    <font>
      <b/>
      <sz val="10"/>
      <color rgb="FFFF0000"/>
      <name val="Agrofont"/>
    </font>
    <font>
      <sz val="10"/>
      <color theme="1"/>
      <name val="Aptos Narrow"/>
      <family val="2"/>
      <scheme val="minor"/>
    </font>
    <font>
      <b/>
      <sz val="10"/>
      <color theme="1"/>
      <name val="Aptos Narrow"/>
      <family val="2"/>
      <scheme val="minor"/>
    </font>
    <font>
      <b/>
      <sz val="14"/>
      <color theme="0"/>
      <name val="Agrofont"/>
    </font>
    <font>
      <sz val="12"/>
      <name val="Agrofont"/>
    </font>
    <font>
      <b/>
      <sz val="16"/>
      <color theme="0"/>
      <name val="Agrofont"/>
    </font>
    <font>
      <b/>
      <sz val="12"/>
      <color rgb="FF000000"/>
      <name val="Agrofont"/>
    </font>
  </fonts>
  <fills count="17">
    <fill>
      <patternFill patternType="none"/>
    </fill>
    <fill>
      <patternFill patternType="gray125"/>
    </fill>
    <fill>
      <patternFill patternType="solid">
        <fgColor rgb="FF0D594F"/>
        <bgColor indexed="64"/>
      </patternFill>
    </fill>
    <fill>
      <patternFill patternType="solid">
        <fgColor rgb="FFFFFF00"/>
        <bgColor indexed="64"/>
      </patternFill>
    </fill>
    <fill>
      <patternFill patternType="solid">
        <fgColor theme="0"/>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rgb="FF00B050"/>
        <bgColor indexed="64"/>
      </patternFill>
    </fill>
    <fill>
      <patternFill patternType="solid">
        <fgColor rgb="FF92D050"/>
        <bgColor indexed="64"/>
      </patternFill>
    </fill>
    <fill>
      <patternFill patternType="solid">
        <fgColor theme="7" tint="-0.249977111117893"/>
        <bgColor indexed="64"/>
      </patternFill>
    </fill>
    <fill>
      <patternFill patternType="solid">
        <fgColor theme="9" tint="0.39997558519241921"/>
        <bgColor indexed="64"/>
      </patternFill>
    </fill>
    <fill>
      <patternFill patternType="solid">
        <fgColor rgb="FFFFC000"/>
        <bgColor indexed="64"/>
      </patternFill>
    </fill>
    <fill>
      <patternFill patternType="solid">
        <fgColor rgb="FF00B0F0"/>
        <bgColor indexed="64"/>
      </patternFill>
    </fill>
    <fill>
      <patternFill patternType="solid">
        <fgColor rgb="FF0070C0"/>
        <bgColor indexed="64"/>
      </patternFill>
    </fill>
    <fill>
      <patternFill patternType="solid">
        <fgColor theme="9" tint="-0.499984740745262"/>
        <bgColor indexed="64"/>
      </patternFill>
    </fill>
    <fill>
      <patternFill patternType="solid">
        <fgColor theme="3" tint="0.749992370372631"/>
        <bgColor indexed="64"/>
      </patternFill>
    </fill>
    <fill>
      <patternFill patternType="solid">
        <fgColor theme="6" tint="0.39997558519241921"/>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rgb="FF000000"/>
      </right>
      <top style="thin">
        <color rgb="FF000000"/>
      </top>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rgb="FF000000"/>
      </left>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rgb="FF000000"/>
      </bottom>
      <diagonal/>
    </border>
    <border>
      <left style="thin">
        <color indexed="64"/>
      </left>
      <right style="medium">
        <color indexed="64"/>
      </right>
      <top/>
      <bottom style="thin">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rgb="FF000000"/>
      </top>
      <bottom style="thin">
        <color rgb="FF000000"/>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top style="medium">
        <color indexed="64"/>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top style="thin">
        <color theme="0" tint="-0.34998626667073579"/>
      </top>
      <bottom style="medium">
        <color indexed="64"/>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top style="medium">
        <color indexed="64"/>
      </top>
      <bottom style="medium">
        <color indexed="64"/>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medium">
        <color indexed="64"/>
      </right>
      <top style="thin">
        <color theme="0" tint="-0.34998626667073579"/>
      </top>
      <bottom/>
      <diagonal/>
    </border>
    <border>
      <left style="thin">
        <color theme="0" tint="-0.34998626667073579"/>
      </left>
      <right style="thin">
        <color theme="0" tint="-0.34998626667073579"/>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
      <left style="thin">
        <color theme="0" tint="-0.34998626667073579"/>
      </left>
      <right/>
      <top/>
      <bottom style="thin">
        <color theme="0" tint="-0.34998626667073579"/>
      </bottom>
      <diagonal/>
    </border>
    <border>
      <left/>
      <right style="medium">
        <color indexed="64"/>
      </right>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medium">
        <color indexed="64"/>
      </right>
      <top style="thin">
        <color theme="0" tint="-0.34998626667073579"/>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9" fontId="11" fillId="0" borderId="0" applyFont="0" applyFill="0" applyBorder="0" applyAlignment="0" applyProtection="0"/>
    <xf numFmtId="0" fontId="16" fillId="0" borderId="0"/>
  </cellStyleXfs>
  <cellXfs count="428">
    <xf numFmtId="0" fontId="0" fillId="0" borderId="0" xfId="0"/>
    <xf numFmtId="0" fontId="10" fillId="0" borderId="1" xfId="0" applyFont="1" applyBorder="1" applyAlignment="1">
      <alignment horizontal="center" vertical="center"/>
    </xf>
    <xf numFmtId="0" fontId="10" fillId="0" borderId="1" xfId="0" applyFont="1" applyBorder="1" applyAlignment="1">
      <alignment horizontal="center"/>
    </xf>
    <xf numFmtId="0" fontId="0" fillId="0" borderId="0" xfId="0" applyAlignment="1">
      <alignment horizontal="left"/>
    </xf>
    <xf numFmtId="0" fontId="9" fillId="2" borderId="1" xfId="0" applyFont="1" applyFill="1" applyBorder="1" applyAlignment="1">
      <alignment horizontal="left" vertical="top" wrapText="1"/>
    </xf>
    <xf numFmtId="0" fontId="10" fillId="4" borderId="1" xfId="0" applyFont="1" applyFill="1" applyBorder="1" applyAlignment="1">
      <alignment horizontal="center" vertical="center"/>
    </xf>
    <xf numFmtId="0" fontId="18" fillId="0" borderId="0" xfId="0" applyFont="1"/>
    <xf numFmtId="0" fontId="10" fillId="0" borderId="1" xfId="0" applyFont="1" applyBorder="1" applyAlignment="1">
      <alignment horizontal="left" wrapText="1"/>
    </xf>
    <xf numFmtId="0" fontId="10" fillId="0" borderId="1" xfId="0" applyFont="1" applyBorder="1" applyAlignment="1">
      <alignment horizontal="left" vertical="top" wrapText="1"/>
    </xf>
    <xf numFmtId="0" fontId="15" fillId="0" borderId="1" xfId="0" applyFont="1" applyBorder="1" applyAlignment="1">
      <alignment horizontal="left" wrapText="1"/>
    </xf>
    <xf numFmtId="0" fontId="9" fillId="2" borderId="1" xfId="0" applyFont="1" applyFill="1" applyBorder="1" applyAlignment="1">
      <alignment horizontal="left" wrapText="1"/>
    </xf>
    <xf numFmtId="0" fontId="10" fillId="3" borderId="1" xfId="0" applyFont="1" applyFill="1" applyBorder="1" applyAlignment="1" applyProtection="1">
      <alignment horizontal="center" vertical="center" wrapText="1"/>
      <protection locked="0"/>
    </xf>
    <xf numFmtId="0" fontId="4" fillId="0" borderId="2" xfId="0" applyFont="1" applyBorder="1" applyAlignment="1">
      <alignment vertical="top" wrapText="1"/>
    </xf>
    <xf numFmtId="0" fontId="4" fillId="0" borderId="1" xfId="0" applyFont="1" applyBorder="1" applyAlignment="1">
      <alignment horizontal="center" vertical="center"/>
    </xf>
    <xf numFmtId="0" fontId="4" fillId="0" borderId="0" xfId="0" applyFont="1"/>
    <xf numFmtId="0" fontId="4" fillId="4" borderId="0" xfId="0" applyFont="1" applyFill="1"/>
    <xf numFmtId="0" fontId="4" fillId="0" borderId="0" xfId="0" applyFont="1" applyAlignment="1">
      <alignment horizontal="center" vertical="center"/>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wrapText="1"/>
    </xf>
    <xf numFmtId="0" fontId="0" fillId="0" borderId="0" xfId="0" applyAlignment="1">
      <alignment horizontal="left" vertical="top"/>
    </xf>
    <xf numFmtId="0" fontId="4" fillId="0" borderId="1" xfId="0" applyFont="1" applyBorder="1" applyAlignment="1">
      <alignment horizontal="left" vertical="top" wrapText="1"/>
    </xf>
    <xf numFmtId="0" fontId="10" fillId="4" borderId="1" xfId="0" applyFont="1" applyFill="1" applyBorder="1" applyAlignment="1">
      <alignment horizontal="left" vertical="top" wrapText="1"/>
    </xf>
    <xf numFmtId="0" fontId="10" fillId="4" borderId="2" xfId="0" quotePrefix="1" applyFont="1" applyFill="1" applyBorder="1" applyAlignment="1">
      <alignment horizontal="left" vertical="top"/>
    </xf>
    <xf numFmtId="0" fontId="15" fillId="0" borderId="1" xfId="0" applyFont="1" applyBorder="1" applyAlignment="1">
      <alignment horizontal="left" vertical="top" wrapText="1"/>
    </xf>
    <xf numFmtId="0" fontId="19" fillId="4" borderId="1" xfId="0" applyFont="1" applyFill="1" applyBorder="1" applyAlignment="1">
      <alignment horizontal="left" vertical="top" wrapText="1"/>
    </xf>
    <xf numFmtId="0" fontId="10" fillId="4" borderId="1" xfId="0" quotePrefix="1" applyFont="1" applyFill="1" applyBorder="1" applyAlignment="1">
      <alignment horizontal="left" vertical="top" wrapText="1"/>
    </xf>
    <xf numFmtId="0" fontId="10" fillId="4" borderId="12" xfId="0" quotePrefix="1" applyFont="1" applyFill="1" applyBorder="1" applyAlignment="1">
      <alignment horizontal="left" vertical="top" wrapText="1"/>
    </xf>
    <xf numFmtId="0" fontId="10" fillId="4" borderId="4" xfId="0" applyFont="1" applyFill="1" applyBorder="1" applyAlignment="1">
      <alignment horizontal="left" vertical="top" wrapText="1"/>
    </xf>
    <xf numFmtId="0" fontId="10" fillId="4" borderId="13" xfId="0" quotePrefix="1" applyFont="1" applyFill="1" applyBorder="1" applyAlignment="1">
      <alignment horizontal="left" vertical="top" wrapText="1"/>
    </xf>
    <xf numFmtId="0" fontId="10" fillId="4" borderId="7" xfId="0" quotePrefix="1" applyFont="1" applyFill="1" applyBorder="1" applyAlignment="1">
      <alignment horizontal="left" vertical="top" wrapText="1"/>
    </xf>
    <xf numFmtId="0" fontId="4" fillId="4" borderId="1" xfId="0" applyFont="1" applyFill="1" applyBorder="1" applyAlignment="1">
      <alignment horizontal="center" vertical="center"/>
    </xf>
    <xf numFmtId="0" fontId="4" fillId="4" borderId="1" xfId="0" applyFont="1" applyFill="1" applyBorder="1" applyAlignment="1">
      <alignment horizontal="left" vertical="top" wrapText="1"/>
    </xf>
    <xf numFmtId="0" fontId="10" fillId="4" borderId="1" xfId="0" applyFont="1" applyFill="1" applyBorder="1"/>
    <xf numFmtId="0" fontId="10" fillId="4" borderId="2" xfId="0" quotePrefix="1" applyFont="1" applyFill="1" applyBorder="1"/>
    <xf numFmtId="0" fontId="10" fillId="4" borderId="1" xfId="0" applyFont="1" applyFill="1" applyBorder="1" applyAlignment="1">
      <alignment wrapText="1"/>
    </xf>
    <xf numFmtId="0" fontId="19" fillId="4" borderId="1" xfId="0" applyFont="1" applyFill="1" applyBorder="1" applyAlignment="1">
      <alignment horizontal="left" wrapText="1"/>
    </xf>
    <xf numFmtId="0" fontId="10" fillId="4" borderId="1" xfId="0" applyFont="1" applyFill="1" applyBorder="1" applyAlignment="1">
      <alignment horizontal="center" wrapText="1"/>
    </xf>
    <xf numFmtId="0" fontId="10" fillId="4" borderId="5" xfId="0" applyFont="1" applyFill="1" applyBorder="1" applyAlignment="1">
      <alignment horizontal="left" vertical="top" wrapText="1"/>
    </xf>
    <xf numFmtId="0" fontId="10" fillId="4" borderId="12" xfId="0" quotePrefix="1" applyFont="1" applyFill="1" applyBorder="1" applyAlignment="1">
      <alignment wrapText="1"/>
    </xf>
    <xf numFmtId="0" fontId="10" fillId="4" borderId="4" xfId="0" applyFont="1" applyFill="1" applyBorder="1" applyAlignment="1">
      <alignment horizontal="center" wrapText="1"/>
    </xf>
    <xf numFmtId="0" fontId="10" fillId="4" borderId="7" xfId="0" applyFont="1" applyFill="1" applyBorder="1" applyAlignment="1">
      <alignment horizontal="left" vertical="top" wrapText="1"/>
    </xf>
    <xf numFmtId="0" fontId="4" fillId="4" borderId="13" xfId="0" quotePrefix="1" applyFont="1" applyFill="1" applyBorder="1" applyAlignment="1">
      <alignment wrapText="1"/>
    </xf>
    <xf numFmtId="0" fontId="10" fillId="4" borderId="7" xfId="0" quotePrefix="1" applyFont="1" applyFill="1" applyBorder="1" applyAlignment="1">
      <alignment wrapText="1"/>
    </xf>
    <xf numFmtId="0" fontId="9" fillId="2" borderId="1" xfId="0" applyFont="1" applyFill="1" applyBorder="1" applyAlignment="1">
      <alignment horizontal="center" vertical="center" wrapText="1"/>
    </xf>
    <xf numFmtId="0" fontId="4" fillId="4" borderId="1" xfId="0" applyFont="1" applyFill="1" applyBorder="1" applyAlignment="1">
      <alignment wrapText="1"/>
    </xf>
    <xf numFmtId="0" fontId="9" fillId="2" borderId="2" xfId="0" applyFont="1" applyFill="1" applyBorder="1" applyAlignment="1">
      <alignment horizontal="center" vertical="top" wrapText="1"/>
    </xf>
    <xf numFmtId="0" fontId="9" fillId="2" borderId="4" xfId="0" applyFont="1" applyFill="1" applyBorder="1" applyAlignment="1">
      <alignment horizontal="center" vertical="top" wrapText="1"/>
    </xf>
    <xf numFmtId="0" fontId="10" fillId="3" borderId="2" xfId="0" applyFont="1" applyFill="1" applyBorder="1" applyAlignment="1" applyProtection="1">
      <alignment horizontal="center" vertical="center" wrapText="1"/>
      <protection locked="0"/>
    </xf>
    <xf numFmtId="0" fontId="9" fillId="2" borderId="4" xfId="0" applyFont="1" applyFill="1" applyBorder="1" applyAlignment="1">
      <alignment horizontal="center" vertical="center" wrapText="1"/>
    </xf>
    <xf numFmtId="0" fontId="4" fillId="0" borderId="2" xfId="0" applyFont="1" applyBorder="1" applyAlignment="1">
      <alignment horizontal="center" vertical="center"/>
    </xf>
    <xf numFmtId="0" fontId="10" fillId="4" borderId="16" xfId="0" applyFont="1" applyFill="1" applyBorder="1" applyAlignment="1">
      <alignment horizontal="left" vertical="top" wrapText="1"/>
    </xf>
    <xf numFmtId="0" fontId="10" fillId="4" borderId="3" xfId="0" applyFont="1" applyFill="1" applyBorder="1" applyAlignment="1">
      <alignment wrapText="1"/>
    </xf>
    <xf numFmtId="0" fontId="10" fillId="4" borderId="3" xfId="0" applyFont="1" applyFill="1" applyBorder="1" applyAlignment="1" applyProtection="1">
      <alignment horizontal="center" vertical="center" wrapText="1"/>
      <protection locked="0"/>
    </xf>
    <xf numFmtId="0" fontId="4" fillId="4" borderId="3" xfId="0" applyFont="1" applyFill="1" applyBorder="1" applyAlignment="1">
      <alignment horizontal="center" vertical="center"/>
    </xf>
    <xf numFmtId="0" fontId="10" fillId="0" borderId="4" xfId="0" applyFont="1" applyBorder="1" applyAlignment="1">
      <alignment horizontal="left" vertical="top" wrapText="1"/>
    </xf>
    <xf numFmtId="0" fontId="10" fillId="4" borderId="16" xfId="0" applyFont="1" applyFill="1" applyBorder="1" applyAlignment="1" applyProtection="1">
      <alignment horizontal="center" vertical="center" wrapText="1"/>
      <protection locked="0"/>
    </xf>
    <xf numFmtId="0" fontId="9" fillId="2" borderId="4" xfId="0" applyFont="1" applyFill="1" applyBorder="1" applyAlignment="1">
      <alignment horizontal="left" vertical="top" wrapText="1"/>
    </xf>
    <xf numFmtId="0" fontId="9" fillId="2" borderId="2" xfId="0" applyFont="1" applyFill="1" applyBorder="1" applyAlignment="1">
      <alignment horizontal="left" vertical="top" wrapText="1"/>
    </xf>
    <xf numFmtId="0" fontId="10" fillId="4" borderId="4" xfId="0" applyFont="1" applyFill="1" applyBorder="1" applyAlignment="1">
      <alignment horizontal="left" vertical="top"/>
    </xf>
    <xf numFmtId="0" fontId="19" fillId="4" borderId="4" xfId="0" applyFont="1" applyFill="1" applyBorder="1" applyAlignment="1">
      <alignment horizontal="left" vertical="top" wrapText="1"/>
    </xf>
    <xf numFmtId="0" fontId="10" fillId="4" borderId="4" xfId="0" quotePrefix="1" applyFont="1" applyFill="1" applyBorder="1" applyAlignment="1">
      <alignment horizontal="left" vertical="top" wrapText="1"/>
    </xf>
    <xf numFmtId="0" fontId="0" fillId="4" borderId="0" xfId="0" applyFill="1"/>
    <xf numFmtId="164" fontId="13" fillId="12" borderId="1" xfId="0" applyNumberFormat="1" applyFont="1" applyFill="1" applyBorder="1" applyAlignment="1">
      <alignment horizontal="left" vertical="center" wrapText="1"/>
    </xf>
    <xf numFmtId="0" fontId="10" fillId="0" borderId="5" xfId="0" applyFont="1" applyBorder="1" applyAlignment="1">
      <alignment horizontal="left" vertical="top" wrapText="1"/>
    </xf>
    <xf numFmtId="0" fontId="10" fillId="0" borderId="7" xfId="0" applyFont="1" applyBorder="1" applyAlignment="1">
      <alignment horizontal="left" vertical="top" wrapText="1"/>
    </xf>
    <xf numFmtId="0" fontId="10" fillId="0" borderId="6" xfId="0" applyFont="1" applyBorder="1" applyAlignment="1">
      <alignment horizontal="left" vertical="top" wrapText="1"/>
    </xf>
    <xf numFmtId="0" fontId="4" fillId="0" borderId="5" xfId="0" applyFont="1" applyBorder="1" applyAlignment="1">
      <alignment horizontal="left" vertical="top"/>
    </xf>
    <xf numFmtId="0" fontId="4" fillId="4" borderId="8" xfId="0" applyFont="1" applyFill="1" applyBorder="1" applyAlignment="1">
      <alignment horizontal="left" vertical="top"/>
    </xf>
    <xf numFmtId="0" fontId="4" fillId="4" borderId="9" xfId="0" applyFont="1" applyFill="1" applyBorder="1" applyAlignment="1">
      <alignment horizontal="left" vertical="top"/>
    </xf>
    <xf numFmtId="0" fontId="4" fillId="4" borderId="10" xfId="0" applyFont="1" applyFill="1" applyBorder="1" applyAlignment="1">
      <alignment horizontal="left" vertical="top"/>
    </xf>
    <xf numFmtId="0" fontId="10" fillId="4" borderId="8" xfId="0" applyFont="1" applyFill="1" applyBorder="1" applyAlignment="1">
      <alignment horizontal="left" vertical="top" wrapText="1"/>
    </xf>
    <xf numFmtId="0" fontId="10" fillId="4" borderId="9" xfId="0" applyFont="1" applyFill="1" applyBorder="1" applyAlignment="1">
      <alignment horizontal="left" vertical="top" wrapText="1"/>
    </xf>
    <xf numFmtId="0" fontId="10" fillId="4" borderId="10" xfId="0" applyFont="1" applyFill="1" applyBorder="1" applyAlignment="1">
      <alignment horizontal="left" vertical="top" wrapText="1"/>
    </xf>
    <xf numFmtId="0" fontId="4" fillId="0" borderId="6" xfId="0" applyFont="1" applyBorder="1" applyAlignment="1">
      <alignment horizontal="left" vertical="top"/>
    </xf>
    <xf numFmtId="0" fontId="4" fillId="4" borderId="8" xfId="0" applyFont="1" applyFill="1" applyBorder="1" applyAlignment="1">
      <alignment horizontal="left" vertical="top" wrapText="1"/>
    </xf>
    <xf numFmtId="0" fontId="4" fillId="4" borderId="9" xfId="0" applyFont="1" applyFill="1" applyBorder="1" applyAlignment="1">
      <alignment horizontal="left" vertical="top" wrapText="1"/>
    </xf>
    <xf numFmtId="0" fontId="4" fillId="4" borderId="10" xfId="0" applyFont="1" applyFill="1" applyBorder="1" applyAlignment="1">
      <alignment horizontal="left" vertical="top" wrapText="1"/>
    </xf>
    <xf numFmtId="0" fontId="9" fillId="9" borderId="8" xfId="0" applyFont="1" applyFill="1" applyBorder="1" applyAlignment="1">
      <alignment horizontal="center" vertical="center" wrapText="1"/>
    </xf>
    <xf numFmtId="0" fontId="0" fillId="0" borderId="23" xfId="0" applyBorder="1"/>
    <xf numFmtId="0" fontId="9" fillId="2" borderId="25" xfId="0" applyFont="1" applyFill="1" applyBorder="1" applyAlignment="1">
      <alignment horizontal="left" vertical="top"/>
    </xf>
    <xf numFmtId="0" fontId="10" fillId="4" borderId="25" xfId="0" applyFont="1" applyFill="1" applyBorder="1" applyAlignment="1">
      <alignment horizontal="left" vertical="top" wrapText="1"/>
    </xf>
    <xf numFmtId="0" fontId="4" fillId="4" borderId="30" xfId="0" applyFont="1" applyFill="1" applyBorder="1" applyAlignment="1">
      <alignment horizontal="center" vertical="center"/>
    </xf>
    <xf numFmtId="0" fontId="9" fillId="2" borderId="25" xfId="0" applyFont="1" applyFill="1" applyBorder="1" applyAlignment="1">
      <alignment horizontal="left" wrapText="1"/>
    </xf>
    <xf numFmtId="0" fontId="9" fillId="2" borderId="30" xfId="0" applyFont="1" applyFill="1" applyBorder="1" applyAlignment="1">
      <alignment horizontal="center" vertical="center" wrapText="1"/>
    </xf>
    <xf numFmtId="0" fontId="10" fillId="0" borderId="25" xfId="0" applyFont="1" applyBorder="1" applyAlignment="1">
      <alignment horizontal="left" vertical="top" wrapText="1"/>
    </xf>
    <xf numFmtId="0" fontId="4" fillId="0" borderId="30" xfId="0" applyFont="1" applyBorder="1" applyAlignment="1">
      <alignment horizontal="center" vertical="center"/>
    </xf>
    <xf numFmtId="0" fontId="4" fillId="4" borderId="25" xfId="0" applyFont="1" applyFill="1" applyBorder="1" applyAlignment="1">
      <alignment horizontal="left" vertical="top"/>
    </xf>
    <xf numFmtId="0" fontId="4" fillId="4" borderId="25" xfId="0" applyFont="1" applyFill="1" applyBorder="1" applyAlignment="1">
      <alignment horizontal="left" vertical="top" wrapText="1"/>
    </xf>
    <xf numFmtId="0" fontId="4" fillId="4" borderId="31" xfId="0" applyFont="1" applyFill="1" applyBorder="1" applyAlignment="1">
      <alignment horizontal="left" vertical="top"/>
    </xf>
    <xf numFmtId="0" fontId="4" fillId="4" borderId="32" xfId="0" applyFont="1" applyFill="1" applyBorder="1" applyAlignment="1">
      <alignment horizontal="left" vertical="top"/>
    </xf>
    <xf numFmtId="0" fontId="4" fillId="4" borderId="33" xfId="0" applyFont="1" applyFill="1" applyBorder="1" applyAlignment="1">
      <alignment horizontal="left" vertical="top"/>
    </xf>
    <xf numFmtId="0" fontId="4" fillId="4" borderId="34" xfId="0" applyFont="1" applyFill="1" applyBorder="1" applyAlignment="1">
      <alignment horizontal="left" vertical="top"/>
    </xf>
    <xf numFmtId="0" fontId="4" fillId="0" borderId="25" xfId="0" applyFont="1" applyBorder="1" applyAlignment="1">
      <alignment horizontal="left" vertical="top"/>
    </xf>
    <xf numFmtId="0" fontId="23" fillId="0" borderId="24" xfId="0" applyFont="1" applyBorder="1"/>
    <xf numFmtId="0" fontId="0" fillId="0" borderId="24" xfId="0" applyBorder="1" applyAlignment="1">
      <alignment horizontal="left"/>
    </xf>
    <xf numFmtId="0" fontId="0" fillId="0" borderId="35" xfId="0" applyBorder="1" applyAlignment="1">
      <alignment horizontal="left"/>
    </xf>
    <xf numFmtId="0" fontId="13" fillId="5" borderId="36" xfId="0" applyFont="1" applyFill="1" applyBorder="1" applyAlignment="1">
      <alignment horizontal="left" vertical="center" wrapText="1"/>
    </xf>
    <xf numFmtId="0" fontId="0" fillId="0" borderId="39" xfId="0" applyBorder="1"/>
    <xf numFmtId="0" fontId="0" fillId="0" borderId="40" xfId="0" applyBorder="1"/>
    <xf numFmtId="0" fontId="9" fillId="2" borderId="30" xfId="0" applyFont="1" applyFill="1" applyBorder="1" applyAlignment="1">
      <alignment horizontal="left" wrapText="1"/>
    </xf>
    <xf numFmtId="0" fontId="9" fillId="2" borderId="25" xfId="0" applyFont="1" applyFill="1" applyBorder="1" applyAlignment="1">
      <alignment horizontal="left" vertical="top" wrapText="1"/>
    </xf>
    <xf numFmtId="0" fontId="9" fillId="2" borderId="30" xfId="0" applyFont="1" applyFill="1" applyBorder="1" applyAlignment="1">
      <alignment horizontal="left" vertical="top" wrapText="1"/>
    </xf>
    <xf numFmtId="164" fontId="10" fillId="3" borderId="1" xfId="0" applyNumberFormat="1" applyFont="1" applyFill="1" applyBorder="1" applyAlignment="1" applyProtection="1">
      <alignment horizontal="left" vertical="center" wrapText="1"/>
      <protection locked="0"/>
    </xf>
    <xf numFmtId="0" fontId="10" fillId="0" borderId="22" xfId="0" applyFont="1" applyBorder="1" applyAlignment="1">
      <alignment horizontal="left" vertical="center" wrapText="1"/>
    </xf>
    <xf numFmtId="0" fontId="14" fillId="4" borderId="24" xfId="0" applyFont="1" applyFill="1" applyBorder="1" applyAlignment="1">
      <alignment horizontal="right" vertical="center"/>
    </xf>
    <xf numFmtId="0" fontId="0" fillId="0" borderId="24" xfId="0" applyBorder="1"/>
    <xf numFmtId="0" fontId="9" fillId="2" borderId="1" xfId="0" applyFont="1" applyFill="1" applyBorder="1" applyAlignment="1">
      <alignment horizontal="center" vertical="top" wrapText="1"/>
    </xf>
    <xf numFmtId="0" fontId="9" fillId="2" borderId="29" xfId="0" applyFont="1" applyFill="1" applyBorder="1" applyAlignment="1">
      <alignment horizontal="center" vertical="center" wrapText="1"/>
    </xf>
    <xf numFmtId="0" fontId="12" fillId="4" borderId="3" xfId="0" applyFont="1" applyFill="1" applyBorder="1" applyAlignment="1">
      <alignment horizontal="right" vertical="center" wrapText="1"/>
    </xf>
    <xf numFmtId="0" fontId="9" fillId="9" borderId="26" xfId="0" applyFont="1" applyFill="1" applyBorder="1" applyAlignment="1">
      <alignment horizontal="center" vertical="center" wrapText="1"/>
    </xf>
    <xf numFmtId="164" fontId="10" fillId="3" borderId="1" xfId="0" applyNumberFormat="1" applyFont="1" applyFill="1" applyBorder="1" applyAlignment="1" applyProtection="1">
      <alignment horizontal="left" vertical="top" wrapText="1"/>
      <protection locked="0"/>
    </xf>
    <xf numFmtId="164" fontId="10" fillId="12" borderId="1" xfId="0" applyNumberFormat="1" applyFont="1" applyFill="1" applyBorder="1" applyAlignment="1" applyProtection="1">
      <alignment horizontal="left" vertical="center" wrapText="1"/>
      <protection locked="0"/>
    </xf>
    <xf numFmtId="9" fontId="10" fillId="3" borderId="1" xfId="1" applyFont="1" applyFill="1" applyBorder="1" applyAlignment="1" applyProtection="1">
      <alignment horizontal="center" vertical="center" wrapText="1"/>
      <protection locked="0"/>
    </xf>
    <xf numFmtId="164" fontId="10" fillId="12" borderId="1" xfId="1" applyNumberFormat="1" applyFont="1" applyFill="1" applyBorder="1" applyAlignment="1">
      <alignment horizontal="left" vertical="center" wrapText="1"/>
    </xf>
    <xf numFmtId="3" fontId="10" fillId="12" borderId="1" xfId="0" applyNumberFormat="1" applyFont="1" applyFill="1" applyBorder="1" applyAlignment="1">
      <alignment horizontal="center" vertical="center" wrapText="1"/>
    </xf>
    <xf numFmtId="0" fontId="15" fillId="0" borderId="0" xfId="0" applyFont="1"/>
    <xf numFmtId="0" fontId="10" fillId="0" borderId="0" xfId="2" applyFont="1"/>
    <xf numFmtId="0" fontId="26" fillId="2" borderId="14" xfId="2" applyFont="1" applyFill="1" applyBorder="1" applyAlignment="1">
      <alignment wrapText="1"/>
    </xf>
    <xf numFmtId="0" fontId="4" fillId="0" borderId="0" xfId="0" applyFont="1" applyAlignment="1">
      <alignment wrapText="1"/>
    </xf>
    <xf numFmtId="0" fontId="4" fillId="0" borderId="7" xfId="0" applyFont="1" applyBorder="1" applyAlignment="1">
      <alignment horizontal="left" vertical="top"/>
    </xf>
    <xf numFmtId="0" fontId="19" fillId="0" borderId="0" xfId="0" applyFont="1" applyAlignment="1">
      <alignment wrapText="1"/>
    </xf>
    <xf numFmtId="0" fontId="19" fillId="0" borderId="0" xfId="0" applyFont="1" applyAlignment="1">
      <alignment horizontal="center" vertical="center"/>
    </xf>
    <xf numFmtId="0" fontId="10" fillId="4" borderId="2" xfId="0" applyFont="1" applyFill="1" applyBorder="1" applyAlignment="1">
      <alignment horizontal="left" vertical="top" wrapText="1"/>
    </xf>
    <xf numFmtId="0" fontId="4" fillId="0" borderId="23" xfId="0" applyFont="1" applyBorder="1" applyAlignment="1">
      <alignment horizontal="center" vertical="center"/>
    </xf>
    <xf numFmtId="0" fontId="19" fillId="0" borderId="23" xfId="0" applyFont="1" applyBorder="1" applyAlignment="1">
      <alignment horizontal="center" vertical="center"/>
    </xf>
    <xf numFmtId="0" fontId="4" fillId="0" borderId="0" xfId="0" applyFont="1" applyAlignment="1">
      <alignment horizontal="center"/>
    </xf>
    <xf numFmtId="0" fontId="3" fillId="0" borderId="23" xfId="0" applyFont="1" applyBorder="1" applyAlignment="1">
      <alignment horizontal="center" vertical="center"/>
    </xf>
    <xf numFmtId="0" fontId="3" fillId="0" borderId="47" xfId="0" applyFont="1" applyBorder="1" applyAlignment="1">
      <alignment horizontal="center" vertical="center"/>
    </xf>
    <xf numFmtId="0" fontId="30" fillId="4" borderId="47" xfId="0" applyFont="1" applyFill="1" applyBorder="1" applyAlignment="1">
      <alignment horizontal="left" wrapText="1"/>
    </xf>
    <xf numFmtId="0" fontId="32" fillId="4" borderId="15" xfId="0" applyFont="1" applyFill="1" applyBorder="1" applyAlignment="1">
      <alignment horizontal="left" vertical="center" wrapText="1"/>
    </xf>
    <xf numFmtId="0" fontId="3" fillId="0" borderId="3" xfId="0" applyFont="1" applyBorder="1" applyAlignment="1">
      <alignment wrapText="1"/>
    </xf>
    <xf numFmtId="0" fontId="26" fillId="2" borderId="33" xfId="0" applyFont="1" applyFill="1" applyBorder="1" applyAlignment="1">
      <alignment horizontal="center" vertical="center"/>
    </xf>
    <xf numFmtId="0" fontId="26" fillId="2" borderId="3" xfId="0" applyFont="1" applyFill="1" applyBorder="1" applyAlignment="1">
      <alignment wrapText="1"/>
    </xf>
    <xf numFmtId="0" fontId="26" fillId="2" borderId="30" xfId="0" applyFont="1" applyFill="1" applyBorder="1" applyAlignment="1">
      <alignment horizontal="center" vertical="center"/>
    </xf>
    <xf numFmtId="0" fontId="28" fillId="0" borderId="25" xfId="0" applyFont="1" applyBorder="1" applyAlignment="1">
      <alignment horizontal="center" vertical="center"/>
    </xf>
    <xf numFmtId="0" fontId="28" fillId="0" borderId="2" xfId="0" applyFont="1" applyBorder="1" applyAlignment="1">
      <alignment wrapText="1"/>
    </xf>
    <xf numFmtId="0" fontId="28" fillId="0" borderId="3" xfId="0" applyFont="1" applyBorder="1" applyAlignment="1">
      <alignment wrapText="1"/>
    </xf>
    <xf numFmtId="0" fontId="28" fillId="0" borderId="30" xfId="0" applyFont="1" applyBorder="1" applyAlignment="1">
      <alignment horizontal="center" vertical="center" wrapText="1"/>
    </xf>
    <xf numFmtId="0" fontId="3" fillId="0" borderId="3" xfId="0" applyFont="1" applyBorder="1" applyAlignment="1">
      <alignment vertical="top" wrapText="1"/>
    </xf>
    <xf numFmtId="0" fontId="3" fillId="0" borderId="3" xfId="2" applyFont="1" applyBorder="1" applyAlignment="1">
      <alignment wrapText="1"/>
    </xf>
    <xf numFmtId="0" fontId="26" fillId="7" borderId="47" xfId="0" applyFont="1" applyFill="1" applyBorder="1" applyAlignment="1">
      <alignment horizontal="center" vertical="center"/>
    </xf>
    <xf numFmtId="0" fontId="26" fillId="7" borderId="48" xfId="0" applyFont="1" applyFill="1" applyBorder="1" applyAlignment="1">
      <alignment horizontal="center" vertical="center"/>
    </xf>
    <xf numFmtId="0" fontId="29" fillId="12" borderId="57" xfId="0" applyFont="1" applyFill="1" applyBorder="1" applyAlignment="1">
      <alignment horizontal="center" vertical="center" wrapText="1"/>
    </xf>
    <xf numFmtId="0" fontId="3" fillId="0" borderId="30" xfId="0" applyFont="1" applyBorder="1" applyAlignment="1">
      <alignment horizontal="center" vertical="center"/>
    </xf>
    <xf numFmtId="0" fontId="28" fillId="0" borderId="30" xfId="0" applyFont="1" applyBorder="1" applyAlignment="1">
      <alignment horizontal="center" vertical="center"/>
    </xf>
    <xf numFmtId="0" fontId="3" fillId="0" borderId="30" xfId="0" applyFont="1" applyBorder="1" applyAlignment="1">
      <alignment horizontal="center" vertical="center" wrapText="1"/>
    </xf>
    <xf numFmtId="0" fontId="3" fillId="0" borderId="25" xfId="0" applyFont="1" applyBorder="1" applyAlignment="1">
      <alignment horizontal="center" vertical="center"/>
    </xf>
    <xf numFmtId="0" fontId="3" fillId="0" borderId="2" xfId="0" applyFont="1" applyBorder="1" applyAlignment="1">
      <alignment wrapText="1"/>
    </xf>
    <xf numFmtId="0" fontId="37" fillId="2" borderId="33" xfId="0" applyFont="1" applyFill="1" applyBorder="1" applyAlignment="1">
      <alignment horizontal="center" vertical="center"/>
    </xf>
    <xf numFmtId="0" fontId="37" fillId="2" borderId="3" xfId="0" applyFont="1" applyFill="1" applyBorder="1" applyAlignment="1">
      <alignment wrapText="1"/>
    </xf>
    <xf numFmtId="0" fontId="37" fillId="2" borderId="30" xfId="0" applyFont="1" applyFill="1" applyBorder="1" applyAlignment="1">
      <alignment horizontal="center" vertical="center"/>
    </xf>
    <xf numFmtId="0" fontId="14" fillId="0" borderId="0" xfId="0" applyFont="1"/>
    <xf numFmtId="0" fontId="37" fillId="2" borderId="45" xfId="0" applyFont="1" applyFill="1" applyBorder="1" applyAlignment="1">
      <alignment horizontal="left" vertical="center"/>
    </xf>
    <xf numFmtId="0" fontId="29" fillId="13" borderId="58" xfId="0" applyFont="1" applyFill="1" applyBorder="1" applyAlignment="1">
      <alignment horizontal="center" vertical="center" wrapText="1"/>
    </xf>
    <xf numFmtId="0" fontId="3" fillId="0" borderId="53" xfId="0" applyFont="1" applyBorder="1" applyAlignment="1">
      <alignment horizontal="center" vertical="center"/>
    </xf>
    <xf numFmtId="0" fontId="3" fillId="0" borderId="33" xfId="0" applyFont="1" applyBorder="1" applyAlignment="1">
      <alignment horizontal="center" vertical="center"/>
    </xf>
    <xf numFmtId="0" fontId="4" fillId="0" borderId="0" xfId="0" applyFont="1" applyAlignment="1">
      <alignment horizontal="left" vertical="center"/>
    </xf>
    <xf numFmtId="0" fontId="3" fillId="0" borderId="16" xfId="0" applyFont="1" applyBorder="1" applyAlignment="1">
      <alignment horizontal="left" vertical="center" wrapText="1"/>
    </xf>
    <xf numFmtId="0" fontId="3" fillId="4" borderId="3" xfId="0" applyFont="1" applyFill="1" applyBorder="1" applyAlignment="1">
      <alignment horizontal="left" vertical="center" wrapText="1"/>
    </xf>
    <xf numFmtId="0" fontId="3" fillId="0" borderId="3" xfId="0" applyFont="1" applyBorder="1" applyAlignment="1">
      <alignment horizontal="left" vertical="center" wrapText="1"/>
    </xf>
    <xf numFmtId="0" fontId="3" fillId="0" borderId="24" xfId="0" applyFont="1" applyBorder="1" applyAlignment="1">
      <alignment horizontal="center"/>
    </xf>
    <xf numFmtId="0" fontId="30" fillId="4" borderId="46" xfId="0" applyFont="1" applyFill="1" applyBorder="1" applyAlignment="1">
      <alignment horizontal="center" wrapText="1"/>
    </xf>
    <xf numFmtId="1" fontId="3" fillId="0" borderId="33" xfId="0" applyNumberFormat="1" applyFont="1" applyBorder="1" applyAlignment="1">
      <alignment horizontal="center" vertical="center"/>
    </xf>
    <xf numFmtId="0" fontId="4" fillId="0" borderId="24" xfId="0" applyFont="1" applyBorder="1" applyAlignment="1">
      <alignment horizontal="center" vertical="center"/>
    </xf>
    <xf numFmtId="0" fontId="4" fillId="0" borderId="24" xfId="0" applyFont="1" applyBorder="1" applyAlignment="1">
      <alignment horizontal="center"/>
    </xf>
    <xf numFmtId="0" fontId="13" fillId="5" borderId="39" xfId="0" applyFont="1" applyFill="1" applyBorder="1" applyAlignment="1">
      <alignment horizontal="center" vertical="center" wrapText="1"/>
    </xf>
    <xf numFmtId="0" fontId="3" fillId="0" borderId="0" xfId="0" applyFont="1" applyAlignment="1">
      <alignment wrapText="1"/>
    </xf>
    <xf numFmtId="0" fontId="3" fillId="0" borderId="0" xfId="0" applyFont="1" applyAlignment="1">
      <alignment horizontal="center" vertical="center"/>
    </xf>
    <xf numFmtId="0" fontId="3" fillId="0" borderId="48" xfId="0" applyFont="1" applyBorder="1" applyAlignment="1">
      <alignment horizontal="center"/>
    </xf>
    <xf numFmtId="0" fontId="3" fillId="0" borderId="0" xfId="0" applyFont="1" applyAlignment="1">
      <alignment horizontal="center"/>
    </xf>
    <xf numFmtId="0" fontId="3" fillId="0" borderId="23" xfId="0" applyFont="1" applyBorder="1" applyAlignment="1">
      <alignment horizontal="center"/>
    </xf>
    <xf numFmtId="0" fontId="3" fillId="4" borderId="39" xfId="0" applyFont="1" applyFill="1" applyBorder="1" applyAlignment="1">
      <alignment horizontal="center"/>
    </xf>
    <xf numFmtId="0" fontId="3" fillId="4" borderId="40" xfId="0" applyFont="1" applyFill="1" applyBorder="1" applyAlignment="1">
      <alignment horizontal="center"/>
    </xf>
    <xf numFmtId="0" fontId="32" fillId="0" borderId="3" xfId="0" applyFont="1" applyBorder="1" applyAlignment="1">
      <alignment wrapText="1"/>
    </xf>
    <xf numFmtId="0" fontId="2" fillId="0" borderId="3" xfId="0" applyFont="1" applyBorder="1" applyAlignment="1">
      <alignment horizontal="left" vertical="center" wrapText="1"/>
    </xf>
    <xf numFmtId="0" fontId="2" fillId="0" borderId="3" xfId="0" applyFont="1" applyBorder="1" applyAlignment="1">
      <alignment vertical="center" wrapText="1"/>
    </xf>
    <xf numFmtId="0" fontId="32" fillId="0" borderId="3" xfId="0" applyFont="1" applyBorder="1" applyAlignment="1">
      <alignment vertical="center" wrapText="1"/>
    </xf>
    <xf numFmtId="0" fontId="26" fillId="2" borderId="32" xfId="0" applyFont="1" applyFill="1" applyBorder="1" applyAlignment="1">
      <alignment horizontal="center" vertical="center"/>
    </xf>
    <xf numFmtId="0" fontId="26" fillId="2" borderId="14" xfId="0" applyFont="1" applyFill="1" applyBorder="1" applyAlignment="1">
      <alignment wrapText="1"/>
    </xf>
    <xf numFmtId="0" fontId="26" fillId="2" borderId="42" xfId="0" applyFont="1" applyFill="1" applyBorder="1" applyAlignment="1">
      <alignment horizontal="center" vertical="center"/>
    </xf>
    <xf numFmtId="1" fontId="12" fillId="7" borderId="17" xfId="0" applyNumberFormat="1" applyFont="1" applyFill="1" applyBorder="1" applyAlignment="1">
      <alignment horizontal="center" vertical="center" wrapText="1"/>
    </xf>
    <xf numFmtId="2" fontId="12" fillId="7" borderId="17" xfId="0" applyNumberFormat="1" applyFont="1" applyFill="1" applyBorder="1" applyAlignment="1">
      <alignment horizontal="center" vertical="center" wrapText="1"/>
    </xf>
    <xf numFmtId="2" fontId="4" fillId="6" borderId="30" xfId="0" applyNumberFormat="1" applyFont="1" applyFill="1" applyBorder="1" applyAlignment="1">
      <alignment horizontal="center" vertical="center"/>
    </xf>
    <xf numFmtId="2" fontId="10" fillId="6" borderId="1" xfId="0" applyNumberFormat="1" applyFont="1" applyFill="1" applyBorder="1" applyAlignment="1">
      <alignment horizontal="center" vertical="center"/>
    </xf>
    <xf numFmtId="0" fontId="32" fillId="0" borderId="22" xfId="0" applyFont="1" applyBorder="1" applyAlignment="1">
      <alignment horizontal="left" vertical="center" wrapText="1"/>
    </xf>
    <xf numFmtId="0" fontId="32" fillId="0" borderId="22" xfId="0" applyFont="1" applyBorder="1" applyAlignment="1">
      <alignment vertical="center" wrapText="1"/>
    </xf>
    <xf numFmtId="0" fontId="2" fillId="0" borderId="22" xfId="0" applyFont="1" applyBorder="1" applyAlignment="1">
      <alignment vertical="center"/>
    </xf>
    <xf numFmtId="0" fontId="32" fillId="0" borderId="60" xfId="0" applyFont="1" applyBorder="1" applyAlignment="1">
      <alignment vertical="center" wrapText="1"/>
    </xf>
    <xf numFmtId="0" fontId="32" fillId="0" borderId="2" xfId="0" applyFont="1" applyBorder="1" applyAlignment="1">
      <alignment vertical="center" wrapText="1"/>
    </xf>
    <xf numFmtId="0" fontId="3" fillId="0" borderId="49" xfId="0" applyFont="1" applyBorder="1" applyAlignment="1">
      <alignment horizontal="center" vertical="center"/>
    </xf>
    <xf numFmtId="0" fontId="3" fillId="0" borderId="51" xfId="0" applyFont="1" applyBorder="1" applyAlignment="1">
      <alignment horizontal="center" vertical="center"/>
    </xf>
    <xf numFmtId="0" fontId="37" fillId="2" borderId="25" xfId="0" applyFont="1" applyFill="1" applyBorder="1" applyAlignment="1">
      <alignment horizontal="center" vertical="center"/>
    </xf>
    <xf numFmtId="0" fontId="26" fillId="2" borderId="25" xfId="0" applyFont="1" applyFill="1" applyBorder="1" applyAlignment="1">
      <alignment horizontal="center" vertical="center"/>
    </xf>
    <xf numFmtId="0" fontId="28" fillId="0" borderId="25" xfId="0" applyFont="1" applyBorder="1" applyAlignment="1">
      <alignment horizontal="center" vertical="center" wrapText="1"/>
    </xf>
    <xf numFmtId="0" fontId="3" fillId="0" borderId="25" xfId="0" applyFont="1" applyBorder="1" applyAlignment="1">
      <alignment horizontal="center" vertical="center" wrapText="1"/>
    </xf>
    <xf numFmtId="0" fontId="26" fillId="2" borderId="31" xfId="0" applyFont="1" applyFill="1" applyBorder="1" applyAlignment="1">
      <alignment horizontal="center" vertical="center"/>
    </xf>
    <xf numFmtId="0" fontId="3" fillId="0" borderId="43" xfId="0" applyFont="1" applyBorder="1" applyAlignment="1">
      <alignment horizontal="center" vertical="center"/>
    </xf>
    <xf numFmtId="0" fontId="3" fillId="0" borderId="52" xfId="0" applyFont="1" applyBorder="1" applyAlignment="1">
      <alignment horizontal="center" vertical="center"/>
    </xf>
    <xf numFmtId="1" fontId="3" fillId="0" borderId="43" xfId="0" applyNumberFormat="1" applyFont="1" applyBorder="1" applyAlignment="1">
      <alignment horizontal="center" vertical="center"/>
    </xf>
    <xf numFmtId="0" fontId="3" fillId="0" borderId="37" xfId="0" applyFont="1" applyBorder="1" applyAlignment="1">
      <alignment wrapText="1"/>
    </xf>
    <xf numFmtId="1" fontId="3" fillId="0" borderId="61" xfId="0" applyNumberFormat="1" applyFont="1" applyBorder="1" applyAlignment="1">
      <alignment horizontal="center" vertical="center"/>
    </xf>
    <xf numFmtId="0" fontId="26" fillId="2" borderId="24" xfId="2" applyFont="1" applyFill="1" applyBorder="1" applyAlignment="1">
      <alignment horizontal="center" vertical="center"/>
    </xf>
    <xf numFmtId="0" fontId="26" fillId="2" borderId="23" xfId="2" applyFont="1" applyFill="1" applyBorder="1" applyAlignment="1">
      <alignment horizontal="center" vertical="center"/>
    </xf>
    <xf numFmtId="0" fontId="3" fillId="0" borderId="16" xfId="0" applyFont="1" applyBorder="1" applyAlignment="1">
      <alignment wrapText="1"/>
    </xf>
    <xf numFmtId="0" fontId="3" fillId="0" borderId="34" xfId="0" applyFont="1" applyBorder="1" applyAlignment="1">
      <alignment horizontal="center" wrapText="1"/>
    </xf>
    <xf numFmtId="0" fontId="3" fillId="0" borderId="54" xfId="0" applyFont="1" applyBorder="1" applyAlignment="1">
      <alignment horizontal="center" wrapText="1"/>
    </xf>
    <xf numFmtId="0" fontId="13" fillId="0" borderId="62" xfId="0" applyFont="1" applyBorder="1" applyAlignment="1">
      <alignment vertical="center" wrapText="1"/>
    </xf>
    <xf numFmtId="0" fontId="4" fillId="0" borderId="63" xfId="0" applyFont="1" applyBorder="1" applyAlignment="1">
      <alignment horizontal="left" vertical="center"/>
    </xf>
    <xf numFmtId="44" fontId="10" fillId="3" borderId="50" xfId="0" applyNumberFormat="1" applyFont="1" applyFill="1" applyBorder="1" applyAlignment="1" applyProtection="1">
      <alignment horizontal="center" vertical="center" wrapText="1"/>
      <protection locked="0"/>
    </xf>
    <xf numFmtId="0" fontId="4" fillId="0" borderId="21" xfId="0" applyFont="1" applyBorder="1"/>
    <xf numFmtId="0" fontId="10" fillId="0" borderId="64" xfId="0" applyFont="1" applyBorder="1" applyAlignment="1">
      <alignment horizontal="center" vertical="center" wrapText="1"/>
    </xf>
    <xf numFmtId="0" fontId="4" fillId="0" borderId="65" xfId="0" applyFont="1" applyBorder="1" applyAlignment="1">
      <alignment vertical="center"/>
    </xf>
    <xf numFmtId="10" fontId="10" fillId="3" borderId="1" xfId="0" applyNumberFormat="1" applyFont="1" applyFill="1" applyBorder="1" applyAlignment="1" applyProtection="1">
      <alignment horizontal="center" vertical="center" wrapText="1"/>
      <protection locked="0"/>
    </xf>
    <xf numFmtId="0" fontId="4" fillId="0" borderId="23" xfId="0" applyFont="1" applyBorder="1"/>
    <xf numFmtId="0" fontId="10" fillId="0" borderId="66" xfId="0" applyFont="1" applyBorder="1" applyAlignment="1">
      <alignment horizontal="center" vertical="center" wrapText="1"/>
    </xf>
    <xf numFmtId="0" fontId="4" fillId="0" borderId="67" xfId="0" applyFont="1" applyBorder="1" applyAlignment="1">
      <alignment vertical="center"/>
    </xf>
    <xf numFmtId="10" fontId="10" fillId="3" borderId="36" xfId="0" applyNumberFormat="1" applyFont="1" applyFill="1" applyBorder="1" applyAlignment="1" applyProtection="1">
      <alignment horizontal="center" vertical="center" wrapText="1"/>
      <protection locked="0"/>
    </xf>
    <xf numFmtId="0" fontId="4" fillId="0" borderId="40" xfId="0" applyFont="1" applyBorder="1"/>
    <xf numFmtId="0" fontId="13" fillId="0" borderId="68" xfId="0" applyFont="1" applyBorder="1" applyAlignment="1">
      <alignment vertical="center" wrapText="1"/>
    </xf>
    <xf numFmtId="0" fontId="4" fillId="0" borderId="69" xfId="0" applyFont="1" applyBorder="1" applyAlignment="1">
      <alignment vertical="center"/>
    </xf>
    <xf numFmtId="44" fontId="10" fillId="3" borderId="57" xfId="0" applyNumberFormat="1" applyFont="1" applyFill="1" applyBorder="1" applyAlignment="1" applyProtection="1">
      <alignment horizontal="center" vertical="center" wrapText="1"/>
      <protection locked="0"/>
    </xf>
    <xf numFmtId="0" fontId="4" fillId="0" borderId="48" xfId="0" applyFont="1" applyBorder="1"/>
    <xf numFmtId="44" fontId="10" fillId="3" borderId="71" xfId="0" applyNumberFormat="1" applyFont="1" applyFill="1" applyBorder="1" applyAlignment="1" applyProtection="1">
      <alignment horizontal="center" vertical="center" wrapText="1"/>
      <protection locked="0"/>
    </xf>
    <xf numFmtId="0" fontId="4" fillId="0" borderId="72" xfId="0" applyFont="1" applyBorder="1" applyAlignment="1">
      <alignment horizontal="left" vertical="center" wrapText="1"/>
    </xf>
    <xf numFmtId="0" fontId="4" fillId="0" borderId="64" xfId="0" applyFont="1" applyBorder="1" applyAlignment="1">
      <alignment horizontal="left" vertical="center" wrapText="1"/>
    </xf>
    <xf numFmtId="0" fontId="4" fillId="0" borderId="73" xfId="0" applyFont="1" applyBorder="1" applyAlignment="1">
      <alignment horizontal="left" vertical="center" wrapText="1"/>
    </xf>
    <xf numFmtId="44" fontId="10" fillId="3" borderId="73" xfId="0" applyNumberFormat="1" applyFont="1" applyFill="1" applyBorder="1" applyAlignment="1" applyProtection="1">
      <alignment horizontal="center" vertical="center" wrapText="1"/>
      <protection locked="0"/>
    </xf>
    <xf numFmtId="0" fontId="4" fillId="0" borderId="74" xfId="0" applyFont="1" applyBorder="1" applyAlignment="1">
      <alignment horizontal="left" vertical="center" wrapText="1"/>
    </xf>
    <xf numFmtId="165" fontId="40" fillId="3" borderId="73" xfId="0" applyNumberFormat="1" applyFont="1" applyFill="1" applyBorder="1" applyAlignment="1" applyProtection="1">
      <alignment horizontal="center" vertical="center" wrapText="1"/>
      <protection locked="0"/>
    </xf>
    <xf numFmtId="0" fontId="4" fillId="0" borderId="78" xfId="0" applyFont="1" applyBorder="1" applyAlignment="1">
      <alignment horizontal="left" vertical="center" wrapText="1"/>
    </xf>
    <xf numFmtId="0" fontId="4" fillId="0" borderId="80" xfId="0" applyFont="1" applyBorder="1" applyAlignment="1">
      <alignment horizontal="left" vertical="center" wrapText="1"/>
    </xf>
    <xf numFmtId="44" fontId="10" fillId="3" borderId="1" xfId="0" applyNumberFormat="1" applyFont="1" applyFill="1" applyBorder="1" applyAlignment="1" applyProtection="1">
      <alignment horizontal="center" vertical="center" wrapText="1"/>
      <protection locked="0"/>
    </xf>
    <xf numFmtId="0" fontId="4" fillId="0" borderId="82" xfId="0" applyFont="1" applyBorder="1" applyAlignment="1">
      <alignment horizontal="left" vertical="center" wrapText="1"/>
    </xf>
    <xf numFmtId="0" fontId="4" fillId="0" borderId="83" xfId="0" applyFont="1" applyBorder="1" applyAlignment="1">
      <alignment horizontal="left" vertical="center" wrapText="1"/>
    </xf>
    <xf numFmtId="0" fontId="4" fillId="0" borderId="5" xfId="0" applyFont="1" applyBorder="1" applyAlignment="1">
      <alignment horizontal="center" vertical="center" wrapText="1"/>
    </xf>
    <xf numFmtId="0" fontId="4" fillId="0" borderId="86" xfId="0" applyFont="1" applyBorder="1" applyAlignment="1">
      <alignment horizontal="left" vertical="center" wrapText="1"/>
    </xf>
    <xf numFmtId="164" fontId="21" fillId="11" borderId="57" xfId="0" applyNumberFormat="1" applyFont="1" applyFill="1" applyBorder="1" applyAlignment="1">
      <alignment horizontal="center" vertical="center" wrapText="1"/>
    </xf>
    <xf numFmtId="165" fontId="40" fillId="3" borderId="1" xfId="0" applyNumberFormat="1" applyFont="1" applyFill="1" applyBorder="1" applyAlignment="1" applyProtection="1">
      <alignment horizontal="center" vertical="center" wrapText="1"/>
      <protection locked="0"/>
    </xf>
    <xf numFmtId="2" fontId="41" fillId="12" borderId="1" xfId="0" applyNumberFormat="1" applyFont="1" applyFill="1" applyBorder="1" applyAlignment="1">
      <alignment horizontal="center" vertical="center" wrapText="1"/>
    </xf>
    <xf numFmtId="2" fontId="41" fillId="12" borderId="73" xfId="0" applyNumberFormat="1" applyFont="1" applyFill="1" applyBorder="1" applyAlignment="1">
      <alignment horizontal="center" vertical="center" wrapText="1"/>
    </xf>
    <xf numFmtId="0" fontId="41" fillId="0" borderId="77" xfId="0" applyFont="1" applyBorder="1" applyAlignment="1">
      <alignment horizontal="center" vertical="center" wrapText="1"/>
    </xf>
    <xf numFmtId="0" fontId="0" fillId="0" borderId="35" xfId="0" applyBorder="1"/>
    <xf numFmtId="164" fontId="31" fillId="11" borderId="79" xfId="0" applyNumberFormat="1" applyFont="1" applyFill="1" applyBorder="1" applyAlignment="1">
      <alignment horizontal="center" vertical="center" wrapText="1"/>
    </xf>
    <xf numFmtId="0" fontId="20" fillId="4" borderId="46" xfId="0" applyFont="1" applyFill="1" applyBorder="1" applyAlignment="1">
      <alignment horizontal="left" vertical="center" wrapText="1"/>
    </xf>
    <xf numFmtId="0" fontId="7" fillId="4" borderId="47" xfId="0" applyFont="1" applyFill="1" applyBorder="1" applyAlignment="1">
      <alignment horizontal="left" vertical="center" wrapText="1"/>
    </xf>
    <xf numFmtId="0" fontId="7" fillId="4" borderId="48" xfId="0" applyFont="1" applyFill="1" applyBorder="1" applyAlignment="1">
      <alignment horizontal="left" vertical="center" wrapText="1"/>
    </xf>
    <xf numFmtId="0" fontId="9" fillId="5" borderId="24" xfId="0" applyFont="1" applyFill="1" applyBorder="1" applyAlignment="1">
      <alignment horizontal="center" vertical="top" wrapText="1"/>
    </xf>
    <xf numFmtId="0" fontId="9" fillId="5" borderId="6" xfId="0" applyFont="1" applyFill="1" applyBorder="1" applyAlignment="1">
      <alignment horizontal="center" vertical="top" wrapText="1"/>
    </xf>
    <xf numFmtId="0" fontId="22" fillId="5" borderId="6" xfId="0" applyFont="1" applyFill="1" applyBorder="1" applyAlignment="1">
      <alignment horizontal="center" vertical="top" wrapText="1"/>
    </xf>
    <xf numFmtId="0" fontId="9" fillId="5" borderId="7" xfId="0" applyFont="1" applyFill="1" applyBorder="1" applyAlignment="1">
      <alignment horizontal="center" vertical="top" wrapText="1"/>
    </xf>
    <xf numFmtId="0" fontId="9" fillId="5" borderId="87" xfId="0" applyFont="1" applyFill="1" applyBorder="1" applyAlignment="1">
      <alignment horizontal="center" vertical="top" wrapText="1"/>
    </xf>
    <xf numFmtId="0" fontId="9" fillId="5" borderId="88" xfId="0" applyFont="1" applyFill="1" applyBorder="1" applyAlignment="1">
      <alignment horizontal="center" vertical="top" wrapText="1"/>
    </xf>
    <xf numFmtId="3" fontId="10" fillId="12" borderId="2" xfId="0" applyNumberFormat="1" applyFont="1" applyFill="1" applyBorder="1" applyAlignment="1">
      <alignment horizontal="center" vertical="center" wrapText="1"/>
    </xf>
    <xf numFmtId="164" fontId="7" fillId="12" borderId="59" xfId="0" applyNumberFormat="1" applyFont="1" applyFill="1" applyBorder="1" applyAlignment="1">
      <alignment horizontal="center" vertical="center" wrapText="1"/>
    </xf>
    <xf numFmtId="0" fontId="46" fillId="0" borderId="3" xfId="0" applyFont="1" applyBorder="1" applyAlignment="1">
      <alignment vertical="top" wrapText="1"/>
    </xf>
    <xf numFmtId="0" fontId="46" fillId="0" borderId="29" xfId="0" applyFont="1" applyBorder="1" applyAlignment="1">
      <alignment vertical="top" wrapText="1"/>
    </xf>
    <xf numFmtId="0" fontId="46" fillId="0" borderId="92" xfId="0" applyFont="1" applyBorder="1" applyAlignment="1">
      <alignment vertical="top" wrapText="1"/>
    </xf>
    <xf numFmtId="0" fontId="46" fillId="0" borderId="93" xfId="0" applyFont="1" applyBorder="1" applyAlignment="1">
      <alignment vertical="top" wrapText="1"/>
    </xf>
    <xf numFmtId="0" fontId="7" fillId="16" borderId="89" xfId="0" applyFont="1" applyFill="1" applyBorder="1" applyAlignment="1">
      <alignment horizontal="center" vertical="center"/>
    </xf>
    <xf numFmtId="0" fontId="9" fillId="2" borderId="2" xfId="0" applyFont="1" applyFill="1" applyBorder="1" applyAlignment="1" applyProtection="1">
      <alignment horizontal="left" vertical="top" wrapText="1"/>
      <protection locked="0"/>
    </xf>
    <xf numFmtId="0" fontId="9" fillId="2" borderId="2" xfId="0" applyFont="1" applyFill="1" applyBorder="1" applyAlignment="1" applyProtection="1">
      <alignment horizontal="left" wrapText="1"/>
      <protection locked="0"/>
    </xf>
    <xf numFmtId="0" fontId="4" fillId="4" borderId="8" xfId="0" applyFont="1" applyFill="1" applyBorder="1" applyAlignment="1">
      <alignment horizontal="left" vertical="top"/>
    </xf>
    <xf numFmtId="0" fontId="4" fillId="4" borderId="9" xfId="0" applyFont="1" applyFill="1" applyBorder="1" applyAlignment="1">
      <alignment horizontal="left" vertical="top"/>
    </xf>
    <xf numFmtId="0" fontId="4" fillId="4" borderId="10" xfId="0" applyFont="1" applyFill="1" applyBorder="1" applyAlignment="1">
      <alignment horizontal="left" vertical="top"/>
    </xf>
    <xf numFmtId="0" fontId="23" fillId="0" borderId="22" xfId="0" applyFont="1" applyBorder="1" applyAlignment="1">
      <alignment horizontal="left" wrapText="1"/>
    </xf>
    <xf numFmtId="0" fontId="23" fillId="0" borderId="3" xfId="0" applyFont="1" applyBorder="1" applyAlignment="1">
      <alignment horizontal="left" wrapText="1"/>
    </xf>
    <xf numFmtId="0" fontId="23" fillId="0" borderId="4" xfId="0" applyFont="1" applyBorder="1" applyAlignment="1">
      <alignment horizontal="left" wrapText="1"/>
    </xf>
    <xf numFmtId="0" fontId="13" fillId="3" borderId="37" xfId="0" applyFont="1" applyFill="1" applyBorder="1" applyAlignment="1" applyProtection="1">
      <alignment horizontal="left" vertical="center" wrapText="1"/>
      <protection locked="0"/>
    </xf>
    <xf numFmtId="0" fontId="0" fillId="0" borderId="38" xfId="0" applyBorder="1" applyProtection="1">
      <protection locked="0"/>
    </xf>
    <xf numFmtId="0" fontId="24" fillId="4" borderId="22" xfId="0" applyFont="1" applyFill="1" applyBorder="1" applyAlignment="1">
      <alignment horizontal="left" vertical="center" wrapText="1"/>
    </xf>
    <xf numFmtId="0" fontId="24" fillId="4" borderId="3" xfId="0" applyFont="1" applyFill="1" applyBorder="1" applyAlignment="1">
      <alignment horizontal="left" vertical="center" wrapText="1"/>
    </xf>
    <xf numFmtId="0" fontId="21" fillId="0" borderId="22" xfId="0" applyFont="1" applyBorder="1" applyAlignment="1">
      <alignment horizontal="center" vertical="top" wrapText="1"/>
    </xf>
    <xf numFmtId="0" fontId="21" fillId="0" borderId="4" xfId="0" applyFont="1" applyBorder="1" applyAlignment="1">
      <alignment horizontal="center" vertical="top" wrapText="1"/>
    </xf>
    <xf numFmtId="0" fontId="13" fillId="4" borderId="5" xfId="0" applyFont="1" applyFill="1" applyBorder="1" applyAlignment="1">
      <alignment horizontal="center" wrapText="1"/>
    </xf>
    <xf numFmtId="0" fontId="13" fillId="4" borderId="7" xfId="0" applyFont="1" applyFill="1" applyBorder="1" applyAlignment="1">
      <alignment horizontal="center" wrapText="1"/>
    </xf>
    <xf numFmtId="0" fontId="10" fillId="4" borderId="8" xfId="0" applyFont="1" applyFill="1" applyBorder="1" applyAlignment="1">
      <alignment horizontal="left" vertical="top" wrapText="1"/>
    </xf>
    <xf numFmtId="0" fontId="10" fillId="4" borderId="9" xfId="0" applyFont="1" applyFill="1" applyBorder="1" applyAlignment="1">
      <alignment horizontal="left" vertical="top" wrapText="1"/>
    </xf>
    <xf numFmtId="0" fontId="10" fillId="4" borderId="10" xfId="0" applyFont="1" applyFill="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7" fillId="10" borderId="28" xfId="0" applyFont="1" applyFill="1" applyBorder="1" applyAlignment="1">
      <alignment horizontal="left" vertical="center" wrapText="1"/>
    </xf>
    <xf numFmtId="0" fontId="0" fillId="10" borderId="16" xfId="0" applyFill="1" applyBorder="1" applyAlignment="1">
      <alignment horizontal="left" vertical="center" wrapText="1"/>
    </xf>
    <xf numFmtId="0" fontId="17" fillId="10" borderId="16" xfId="0" applyFont="1" applyFill="1" applyBorder="1" applyAlignment="1">
      <alignment horizontal="left" vertical="center" wrapText="1"/>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4" borderId="8" xfId="0" applyFont="1" applyFill="1" applyBorder="1" applyAlignment="1">
      <alignment horizontal="left" vertical="top" wrapText="1"/>
    </xf>
    <xf numFmtId="0" fontId="4" fillId="4" borderId="9" xfId="0" applyFont="1" applyFill="1" applyBorder="1" applyAlignment="1">
      <alignment horizontal="left" vertical="top" wrapText="1"/>
    </xf>
    <xf numFmtId="0" fontId="4" fillId="4" borderId="10" xfId="0" applyFont="1" applyFill="1" applyBorder="1" applyAlignment="1">
      <alignment horizontal="left" vertical="top" wrapText="1"/>
    </xf>
    <xf numFmtId="0" fontId="31" fillId="15" borderId="35" xfId="0" applyFont="1" applyFill="1" applyBorder="1" applyAlignment="1">
      <alignment horizontal="left" wrapText="1"/>
    </xf>
    <xf numFmtId="0" fontId="31" fillId="15" borderId="40" xfId="0" applyFont="1" applyFill="1" applyBorder="1" applyAlignment="1">
      <alignment horizontal="left" wrapText="1"/>
    </xf>
    <xf numFmtId="0" fontId="31" fillId="8" borderId="46" xfId="0" applyFont="1" applyFill="1" applyBorder="1" applyAlignment="1">
      <alignment horizontal="left" wrapText="1"/>
    </xf>
    <xf numFmtId="0" fontId="31" fillId="8" borderId="47" xfId="0" applyFont="1" applyFill="1" applyBorder="1" applyAlignment="1">
      <alignment horizontal="left" wrapText="1"/>
    </xf>
    <xf numFmtId="0" fontId="31" fillId="8" borderId="48" xfId="0" applyFont="1" applyFill="1" applyBorder="1" applyAlignment="1">
      <alignment horizontal="left" wrapText="1"/>
    </xf>
    <xf numFmtId="0" fontId="13" fillId="3" borderId="46" xfId="0" applyFont="1" applyFill="1" applyBorder="1" applyAlignment="1" applyProtection="1">
      <alignment horizontal="left" vertical="center" wrapText="1"/>
      <protection locked="0"/>
    </xf>
    <xf numFmtId="0" fontId="13" fillId="3" borderId="48" xfId="0" applyFont="1" applyFill="1" applyBorder="1" applyAlignment="1" applyProtection="1">
      <alignment horizontal="left" vertical="center" wrapText="1"/>
      <protection locked="0"/>
    </xf>
    <xf numFmtId="0" fontId="4" fillId="3" borderId="46" xfId="0" applyFont="1" applyFill="1" applyBorder="1" applyAlignment="1" applyProtection="1">
      <alignment horizontal="left" vertical="center"/>
      <protection locked="0"/>
    </xf>
    <xf numFmtId="0" fontId="4" fillId="3" borderId="48" xfId="0" applyFont="1" applyFill="1" applyBorder="1" applyAlignment="1" applyProtection="1">
      <alignment horizontal="left" vertical="center"/>
      <protection locked="0"/>
    </xf>
    <xf numFmtId="0" fontId="31" fillId="15" borderId="46" xfId="0" applyFont="1" applyFill="1" applyBorder="1" applyAlignment="1">
      <alignment horizontal="left" wrapText="1"/>
    </xf>
    <xf numFmtId="0" fontId="31" fillId="15" borderId="48" xfId="0" applyFont="1" applyFill="1" applyBorder="1" applyAlignment="1">
      <alignment horizontal="left" wrapText="1"/>
    </xf>
    <xf numFmtId="0" fontId="30" fillId="11" borderId="46" xfId="0" applyFont="1" applyFill="1" applyBorder="1" applyAlignment="1">
      <alignment horizontal="left" wrapText="1"/>
    </xf>
    <xf numFmtId="0" fontId="30" fillId="11" borderId="48" xfId="0" applyFont="1" applyFill="1" applyBorder="1" applyAlignment="1">
      <alignment horizontal="left" wrapText="1"/>
    </xf>
    <xf numFmtId="0" fontId="34" fillId="7" borderId="46" xfId="0" applyFont="1" applyFill="1" applyBorder="1" applyAlignment="1">
      <alignment horizontal="center"/>
    </xf>
    <xf numFmtId="0" fontId="34" fillId="7" borderId="47" xfId="0" applyFont="1" applyFill="1" applyBorder="1" applyAlignment="1">
      <alignment horizontal="center"/>
    </xf>
    <xf numFmtId="0" fontId="36" fillId="0" borderId="46" xfId="0" applyFont="1" applyBorder="1" applyAlignment="1">
      <alignment horizontal="left" wrapText="1"/>
    </xf>
    <xf numFmtId="0" fontId="36" fillId="0" borderId="47" xfId="0" applyFont="1" applyBorder="1" applyAlignment="1">
      <alignment horizontal="left" wrapText="1"/>
    </xf>
    <xf numFmtId="0" fontId="13" fillId="15" borderId="41" xfId="0" applyFont="1" applyFill="1" applyBorder="1" applyAlignment="1">
      <alignment horizontal="left" vertical="center" wrapText="1"/>
    </xf>
    <xf numFmtId="0" fontId="13" fillId="15" borderId="21" xfId="0" applyFont="1" applyFill="1" applyBorder="1" applyAlignment="1">
      <alignment horizontal="left" vertical="center" wrapText="1"/>
    </xf>
    <xf numFmtId="0" fontId="27" fillId="0" borderId="46" xfId="2" applyFont="1" applyBorder="1" applyAlignment="1">
      <alignment horizontal="left" vertical="top" wrapText="1"/>
    </xf>
    <xf numFmtId="0" fontId="27" fillId="0" borderId="47" xfId="2" applyFont="1" applyBorder="1" applyAlignment="1">
      <alignment horizontal="left" vertical="top" wrapText="1"/>
    </xf>
    <xf numFmtId="0" fontId="27" fillId="0" borderId="48" xfId="2" applyFont="1" applyBorder="1" applyAlignment="1">
      <alignment horizontal="left" vertical="top" wrapText="1"/>
    </xf>
    <xf numFmtId="0" fontId="30" fillId="0" borderId="24" xfId="0" applyFont="1" applyBorder="1" applyAlignment="1">
      <alignment horizontal="left" wrapText="1"/>
    </xf>
    <xf numFmtId="0" fontId="30" fillId="0" borderId="0" xfId="0" applyFont="1" applyAlignment="1">
      <alignment horizontal="left" wrapText="1"/>
    </xf>
    <xf numFmtId="0" fontId="37" fillId="14" borderId="55" xfId="0" applyFont="1" applyFill="1" applyBorder="1" applyAlignment="1">
      <alignment horizontal="left" vertical="center" wrapText="1"/>
    </xf>
    <xf numFmtId="0" fontId="37" fillId="14" borderId="56" xfId="0" applyFont="1" applyFill="1" applyBorder="1" applyAlignment="1">
      <alignment horizontal="left" vertical="center" wrapText="1"/>
    </xf>
    <xf numFmtId="0" fontId="13" fillId="3" borderId="39" xfId="0" applyFont="1" applyFill="1" applyBorder="1" applyAlignment="1" applyProtection="1">
      <alignment horizontal="center" vertical="center" wrapText="1"/>
      <protection locked="0"/>
    </xf>
    <xf numFmtId="0" fontId="25" fillId="0" borderId="60" xfId="0" applyFont="1" applyBorder="1" applyAlignment="1">
      <alignment vertical="top"/>
    </xf>
    <xf numFmtId="0" fontId="25" fillId="0" borderId="38" xfId="0" applyFont="1" applyBorder="1" applyAlignment="1">
      <alignment vertical="top"/>
    </xf>
    <xf numFmtId="0" fontId="46" fillId="0" borderId="37" xfId="0" applyFont="1" applyBorder="1" applyAlignment="1">
      <alignment horizontal="left" vertical="top" wrapText="1"/>
    </xf>
    <xf numFmtId="0" fontId="46" fillId="0" borderId="92" xfId="0" applyFont="1" applyBorder="1" applyAlignment="1">
      <alignment horizontal="left" vertical="top" wrapText="1"/>
    </xf>
    <xf numFmtId="0" fontId="14" fillId="8" borderId="22" xfId="0" applyFont="1" applyFill="1" applyBorder="1" applyAlignment="1">
      <alignment horizontal="right" vertical="center"/>
    </xf>
    <xf numFmtId="0" fontId="14" fillId="8" borderId="3" xfId="0" applyFont="1" applyFill="1" applyBorder="1" applyAlignment="1">
      <alignment horizontal="right" vertical="center"/>
    </xf>
    <xf numFmtId="0" fontId="14" fillId="8" borderId="29" xfId="0" applyFont="1" applyFill="1" applyBorder="1" applyAlignment="1">
      <alignment horizontal="right" vertical="center"/>
    </xf>
    <xf numFmtId="0" fontId="25" fillId="0" borderId="18" xfId="0" applyFont="1" applyBorder="1" applyAlignment="1">
      <alignment vertical="top"/>
    </xf>
    <xf numFmtId="0" fontId="25" fillId="0" borderId="90" xfId="0" applyFont="1" applyBorder="1" applyAlignment="1">
      <alignment vertical="top"/>
    </xf>
    <xf numFmtId="0" fontId="46" fillId="0" borderId="91" xfId="0" applyFont="1" applyBorder="1" applyAlignment="1">
      <alignment horizontal="left" vertical="top" wrapText="1"/>
    </xf>
    <xf numFmtId="0" fontId="46" fillId="0" borderId="19" xfId="0" applyFont="1" applyBorder="1" applyAlignment="1">
      <alignment horizontal="left" vertical="top" wrapText="1"/>
    </xf>
    <xf numFmtId="0" fontId="46" fillId="0" borderId="44" xfId="0" applyFont="1" applyBorder="1" applyAlignment="1">
      <alignment horizontal="left" vertical="top" wrapText="1"/>
    </xf>
    <xf numFmtId="0" fontId="25" fillId="0" borderId="22" xfId="0" applyFont="1" applyBorder="1" applyAlignment="1">
      <alignment vertical="top"/>
    </xf>
    <xf numFmtId="0" fontId="25" fillId="0" borderId="4" xfId="0" applyFont="1" applyBorder="1" applyAlignment="1">
      <alignment vertical="top"/>
    </xf>
    <xf numFmtId="0" fontId="46" fillId="0" borderId="2" xfId="0" applyFont="1" applyBorder="1" applyAlignment="1">
      <alignment horizontal="left" vertical="top" wrapText="1"/>
    </xf>
    <xf numFmtId="0" fontId="46" fillId="0" borderId="3" xfId="0" applyFont="1" applyBorder="1" applyAlignment="1">
      <alignment horizontal="left" vertical="top" wrapText="1"/>
    </xf>
    <xf numFmtId="0" fontId="42" fillId="2" borderId="18"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0" fillId="0" borderId="19" xfId="0" applyBorder="1" applyAlignment="1">
      <alignment horizontal="left" vertical="center" wrapText="1"/>
    </xf>
    <xf numFmtId="0" fontId="0" fillId="0" borderId="44" xfId="0" applyBorder="1" applyAlignment="1">
      <alignment horizontal="left" vertical="center" wrapText="1"/>
    </xf>
    <xf numFmtId="0" fontId="5" fillId="10" borderId="24" xfId="0" applyFont="1" applyFill="1" applyBorder="1" applyAlignment="1">
      <alignment horizontal="left" vertical="center" wrapText="1"/>
    </xf>
    <xf numFmtId="0" fontId="5" fillId="10" borderId="23" xfId="0" applyFont="1" applyFill="1" applyBorder="1" applyAlignment="1">
      <alignment horizontal="left" vertical="center" wrapText="1"/>
    </xf>
    <xf numFmtId="0" fontId="20" fillId="3" borderId="25"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30" xfId="0" applyFont="1" applyFill="1" applyBorder="1" applyAlignment="1">
      <alignment horizontal="left" vertical="center" wrapText="1"/>
    </xf>
    <xf numFmtId="0" fontId="20" fillId="12" borderId="31" xfId="0" applyFont="1" applyFill="1" applyBorder="1" applyAlignment="1">
      <alignment horizontal="left" vertical="center" wrapText="1"/>
    </xf>
    <xf numFmtId="0" fontId="7" fillId="12" borderId="5" xfId="0" applyFont="1" applyFill="1" applyBorder="1" applyAlignment="1">
      <alignment horizontal="left" vertical="center" wrapText="1"/>
    </xf>
    <xf numFmtId="0" fontId="7" fillId="12" borderId="42" xfId="0" applyFont="1" applyFill="1" applyBorder="1" applyAlignment="1">
      <alignment horizontal="left" vertical="center" wrapText="1"/>
    </xf>
    <xf numFmtId="0" fontId="4" fillId="0" borderId="70" xfId="0" applyFont="1" applyBorder="1" applyAlignment="1">
      <alignment horizontal="left" vertical="center" wrapText="1"/>
    </xf>
    <xf numFmtId="0" fontId="4" fillId="0" borderId="71" xfId="0" applyFont="1" applyBorder="1" applyAlignment="1">
      <alignment horizontal="left" vertical="center" wrapText="1"/>
    </xf>
    <xf numFmtId="0" fontId="4" fillId="0" borderId="64" xfId="0" applyFont="1" applyBorder="1" applyAlignment="1">
      <alignment horizontal="left" vertical="center" wrapText="1"/>
    </xf>
    <xf numFmtId="0" fontId="4" fillId="0" borderId="73" xfId="0" applyFont="1" applyBorder="1" applyAlignment="1">
      <alignment horizontal="left" vertical="center" wrapText="1"/>
    </xf>
    <xf numFmtId="0" fontId="4" fillId="0" borderId="76" xfId="0" applyFont="1" applyBorder="1" applyAlignment="1">
      <alignment horizontal="left" vertical="center" wrapText="1"/>
    </xf>
    <xf numFmtId="0" fontId="4" fillId="0" borderId="77" xfId="0" applyFont="1" applyBorder="1" applyAlignment="1">
      <alignment horizontal="left" vertical="center" wrapText="1"/>
    </xf>
    <xf numFmtId="0" fontId="31" fillId="0" borderId="68" xfId="0" applyFont="1" applyBorder="1" applyAlignment="1">
      <alignment horizontal="left" vertical="center" wrapText="1"/>
    </xf>
    <xf numFmtId="0" fontId="31" fillId="0" borderId="79" xfId="0" applyFont="1" applyBorder="1" applyAlignment="1">
      <alignment horizontal="left" vertical="center" wrapText="1"/>
    </xf>
    <xf numFmtId="0" fontId="4" fillId="0" borderId="65" xfId="0" applyFont="1" applyBorder="1" applyAlignment="1">
      <alignment horizontal="left" vertical="center" wrapText="1"/>
    </xf>
    <xf numFmtId="0" fontId="4" fillId="0" borderId="85" xfId="0" applyFont="1" applyBorder="1" applyAlignment="1">
      <alignment horizontal="left" vertical="center" wrapText="1"/>
    </xf>
    <xf numFmtId="0" fontId="31" fillId="0" borderId="69" xfId="0" applyFont="1" applyBorder="1" applyAlignment="1">
      <alignment horizontal="left" vertical="center" wrapText="1"/>
    </xf>
    <xf numFmtId="0" fontId="9" fillId="5" borderId="46" xfId="0" applyFont="1" applyFill="1" applyBorder="1" applyAlignment="1">
      <alignment horizontal="left" vertical="top" wrapText="1"/>
    </xf>
    <xf numFmtId="0" fontId="9" fillId="5" borderId="47" xfId="0" applyFont="1" applyFill="1" applyBorder="1" applyAlignment="1">
      <alignment horizontal="left" vertical="top" wrapText="1"/>
    </xf>
    <xf numFmtId="0" fontId="9" fillId="5" borderId="48" xfId="0" applyFont="1" applyFill="1" applyBorder="1" applyAlignment="1">
      <alignment horizontal="left" vertical="top" wrapText="1"/>
    </xf>
    <xf numFmtId="0" fontId="9" fillId="5" borderId="20" xfId="0" applyFont="1" applyFill="1" applyBorder="1" applyAlignment="1">
      <alignment horizontal="left" vertical="top" wrapText="1"/>
    </xf>
    <xf numFmtId="0" fontId="4" fillId="0" borderId="81" xfId="0" applyFont="1" applyBorder="1" applyAlignment="1">
      <alignment horizontal="left" vertical="center" wrapText="1"/>
    </xf>
    <xf numFmtId="0" fontId="4" fillId="0" borderId="75" xfId="0" applyFont="1" applyBorder="1" applyAlignment="1">
      <alignment horizontal="left" vertical="center" wrapText="1"/>
    </xf>
    <xf numFmtId="0" fontId="4" fillId="0" borderId="84" xfId="0" applyFont="1" applyBorder="1" applyAlignment="1">
      <alignment horizontal="left" vertical="center" wrapText="1"/>
    </xf>
    <xf numFmtId="0" fontId="9" fillId="5" borderId="41" xfId="0" applyFont="1" applyFill="1" applyBorder="1" applyAlignment="1">
      <alignment horizontal="center" vertical="top" wrapText="1"/>
    </xf>
    <xf numFmtId="0" fontId="9" fillId="5" borderId="20" xfId="0" applyFont="1" applyFill="1" applyBorder="1" applyAlignment="1">
      <alignment horizontal="center" vertical="top" wrapText="1"/>
    </xf>
    <xf numFmtId="0" fontId="9" fillId="5" borderId="21" xfId="0" applyFont="1" applyFill="1" applyBorder="1" applyAlignment="1">
      <alignment horizontal="center" vertical="top" wrapText="1"/>
    </xf>
    <xf numFmtId="0" fontId="17" fillId="10" borderId="24" xfId="0" applyFont="1" applyFill="1" applyBorder="1" applyAlignment="1">
      <alignment vertical="center" wrapText="1"/>
    </xf>
    <xf numFmtId="0" fontId="48" fillId="2" borderId="41" xfId="0" applyFont="1" applyFill="1" applyBorder="1" applyAlignment="1">
      <alignment horizontal="center" vertical="center" wrapText="1"/>
    </xf>
    <xf numFmtId="0" fontId="48" fillId="2" borderId="20" xfId="0" applyFont="1" applyFill="1" applyBorder="1" applyAlignment="1">
      <alignment horizontal="center" vertical="center" wrapText="1"/>
    </xf>
    <xf numFmtId="0" fontId="49" fillId="0" borderId="24" xfId="0" applyFont="1" applyBorder="1" applyAlignment="1">
      <alignment horizontal="center" vertical="center" wrapText="1"/>
    </xf>
    <xf numFmtId="0" fontId="49" fillId="0" borderId="0" xfId="0" applyFont="1" applyBorder="1" applyAlignment="1">
      <alignment horizontal="center" vertical="center" wrapText="1"/>
    </xf>
    <xf numFmtId="0" fontId="50" fillId="10" borderId="28" xfId="0" applyFont="1" applyFill="1" applyBorder="1" applyAlignment="1">
      <alignment horizontal="center" vertical="center" wrapText="1"/>
    </xf>
    <xf numFmtId="0" fontId="50" fillId="10" borderId="16" xfId="0" applyFont="1" applyFill="1" applyBorder="1" applyAlignment="1">
      <alignment horizontal="center" vertical="center" wrapText="1"/>
    </xf>
    <xf numFmtId="0" fontId="44" fillId="4" borderId="11" xfId="0" applyFont="1" applyFill="1" applyBorder="1" applyAlignment="1">
      <alignment horizontal="center" vertical="top"/>
    </xf>
    <xf numFmtId="0" fontId="44" fillId="4" borderId="14" xfId="0" applyFont="1" applyFill="1" applyBorder="1" applyAlignment="1">
      <alignment horizontal="center" vertical="top"/>
    </xf>
    <xf numFmtId="0" fontId="44" fillId="4" borderId="15" xfId="0" applyFont="1" applyFill="1" applyBorder="1" applyAlignment="1">
      <alignment horizontal="center" vertical="top"/>
    </xf>
    <xf numFmtId="0" fontId="44" fillId="4" borderId="16" xfId="0" applyFont="1" applyFill="1" applyBorder="1" applyAlignment="1">
      <alignment horizontal="center" vertical="top"/>
    </xf>
    <xf numFmtId="0" fontId="50" fillId="10" borderId="0" xfId="0" applyFont="1" applyFill="1" applyBorder="1" applyAlignment="1">
      <alignment horizontal="center" vertical="center" wrapText="1"/>
    </xf>
    <xf numFmtId="0" fontId="48" fillId="2" borderId="21" xfId="0" applyFont="1" applyFill="1" applyBorder="1" applyAlignment="1">
      <alignment horizontal="center" vertical="center" wrapText="1"/>
    </xf>
    <xf numFmtId="0" fontId="49" fillId="0" borderId="23" xfId="0" applyFont="1" applyBorder="1" applyAlignment="1">
      <alignment horizontal="center" vertical="center" wrapText="1"/>
    </xf>
    <xf numFmtId="0" fontId="50" fillId="10" borderId="23" xfId="0" applyFont="1" applyFill="1" applyBorder="1" applyAlignment="1">
      <alignment horizontal="center" vertical="center" wrapText="1"/>
    </xf>
    <xf numFmtId="0" fontId="44" fillId="4" borderId="26" xfId="0" applyFont="1" applyFill="1" applyBorder="1" applyAlignment="1">
      <alignment horizontal="center" vertical="top"/>
    </xf>
    <xf numFmtId="0" fontId="44" fillId="4" borderId="27" xfId="0" applyFont="1" applyFill="1" applyBorder="1" applyAlignment="1">
      <alignment horizontal="center" vertical="top"/>
    </xf>
    <xf numFmtId="0" fontId="4" fillId="4" borderId="0" xfId="0" applyFont="1" applyFill="1" applyBorder="1" applyAlignment="1">
      <alignment horizontal="left" vertical="top"/>
    </xf>
    <xf numFmtId="0" fontId="4" fillId="4" borderId="0" xfId="0" applyFont="1" applyFill="1" applyBorder="1"/>
    <xf numFmtId="0" fontId="0" fillId="0" borderId="0" xfId="0" applyBorder="1"/>
    <xf numFmtId="0" fontId="0" fillId="0" borderId="15" xfId="0" applyBorder="1" applyAlignment="1">
      <alignment horizontal="center"/>
    </xf>
    <xf numFmtId="0" fontId="0" fillId="0" borderId="16" xfId="0" applyBorder="1" applyAlignment="1">
      <alignment horizontal="center"/>
    </xf>
    <xf numFmtId="0" fontId="17" fillId="10" borderId="0" xfId="0" applyFont="1" applyFill="1" applyBorder="1" applyAlignment="1">
      <alignment vertical="center" wrapText="1"/>
    </xf>
    <xf numFmtId="0" fontId="17" fillId="10" borderId="23" xfId="0" applyFont="1" applyFill="1" applyBorder="1" applyAlignment="1">
      <alignment vertical="center" wrapText="1"/>
    </xf>
    <xf numFmtId="0" fontId="0" fillId="0" borderId="27" xfId="0" applyBorder="1" applyAlignment="1">
      <alignment horizontal="center"/>
    </xf>
    <xf numFmtId="0" fontId="17" fillId="10" borderId="27" xfId="0" applyFont="1" applyFill="1" applyBorder="1" applyAlignment="1">
      <alignment horizontal="left" vertical="center" wrapText="1"/>
    </xf>
    <xf numFmtId="0" fontId="0" fillId="0" borderId="0" xfId="0" applyBorder="1" applyAlignment="1">
      <alignment horizontal="left" vertical="top"/>
    </xf>
    <xf numFmtId="0" fontId="50" fillId="10" borderId="2" xfId="0" applyFont="1" applyFill="1" applyBorder="1" applyAlignment="1">
      <alignment horizontal="left" vertical="center" wrapText="1"/>
    </xf>
    <xf numFmtId="0" fontId="50" fillId="10" borderId="3" xfId="0" applyFont="1" applyFill="1" applyBorder="1" applyAlignment="1">
      <alignment horizontal="left" vertical="center" wrapText="1"/>
    </xf>
    <xf numFmtId="0" fontId="50" fillId="10" borderId="29" xfId="0" applyFont="1" applyFill="1" applyBorder="1" applyAlignment="1">
      <alignment horizontal="left" vertical="center" wrapText="1"/>
    </xf>
    <xf numFmtId="0" fontId="48" fillId="10" borderId="46" xfId="0" applyFont="1" applyFill="1" applyBorder="1" applyAlignment="1">
      <alignment horizontal="center" vertical="center" wrapText="1"/>
    </xf>
    <xf numFmtId="0" fontId="48" fillId="10" borderId="47" xfId="0" applyFont="1" applyFill="1" applyBorder="1" applyAlignment="1">
      <alignment horizontal="center" vertical="center" wrapText="1"/>
    </xf>
    <xf numFmtId="0" fontId="48" fillId="10" borderId="48" xfId="0" applyFont="1" applyFill="1" applyBorder="1" applyAlignment="1">
      <alignment horizontal="center" vertical="center" wrapText="1"/>
    </xf>
    <xf numFmtId="0" fontId="51" fillId="3" borderId="18" xfId="0" applyFont="1" applyFill="1" applyBorder="1" applyAlignment="1">
      <alignment horizontal="center" vertical="center" wrapText="1"/>
    </xf>
    <xf numFmtId="0" fontId="51" fillId="3" borderId="19" xfId="0" applyFont="1" applyFill="1" applyBorder="1" applyAlignment="1">
      <alignment horizontal="center" vertical="center" wrapText="1"/>
    </xf>
    <xf numFmtId="0" fontId="51" fillId="3" borderId="44" xfId="0" applyFont="1" applyFill="1" applyBorder="1" applyAlignment="1">
      <alignment horizontal="center" vertical="center" wrapText="1"/>
    </xf>
    <xf numFmtId="0" fontId="51" fillId="12" borderId="60" xfId="0" applyFont="1" applyFill="1" applyBorder="1" applyAlignment="1">
      <alignment horizontal="center" vertical="center" wrapText="1"/>
    </xf>
    <xf numFmtId="0" fontId="51" fillId="12" borderId="92" xfId="0" applyFont="1" applyFill="1" applyBorder="1" applyAlignment="1">
      <alignment horizontal="center" vertical="center" wrapText="1"/>
    </xf>
    <xf numFmtId="0" fontId="51" fillId="12" borderId="93" xfId="0" applyFont="1" applyFill="1" applyBorder="1" applyAlignment="1">
      <alignment horizontal="center" vertical="center" wrapText="1"/>
    </xf>
    <xf numFmtId="0" fontId="13" fillId="3" borderId="1" xfId="0" applyFont="1" applyFill="1" applyBorder="1" applyAlignment="1" applyProtection="1">
      <alignment horizontal="left" vertical="center" wrapText="1"/>
      <protection locked="0"/>
    </xf>
    <xf numFmtId="0" fontId="13" fillId="3" borderId="50" xfId="0" applyFont="1" applyFill="1" applyBorder="1" applyAlignment="1" applyProtection="1">
      <alignment horizontal="left" vertical="center" wrapText="1"/>
      <protection locked="0"/>
    </xf>
    <xf numFmtId="0" fontId="13" fillId="3" borderId="51" xfId="0" applyFont="1" applyFill="1" applyBorder="1" applyAlignment="1" applyProtection="1">
      <alignment horizontal="left" vertical="center" wrapText="1"/>
      <protection locked="0"/>
    </xf>
    <xf numFmtId="0" fontId="13" fillId="3" borderId="30" xfId="0" applyFont="1" applyFill="1" applyBorder="1" applyAlignment="1" applyProtection="1">
      <alignment horizontal="left" vertical="center" wrapText="1"/>
      <protection locked="0"/>
    </xf>
    <xf numFmtId="0" fontId="13" fillId="3" borderId="36" xfId="0" applyFont="1" applyFill="1" applyBorder="1" applyAlignment="1" applyProtection="1">
      <alignment horizontal="left" vertical="center" wrapText="1"/>
      <protection locked="0"/>
    </xf>
    <xf numFmtId="0" fontId="13" fillId="3" borderId="52" xfId="0" applyFont="1" applyFill="1" applyBorder="1" applyAlignment="1" applyProtection="1">
      <alignment horizontal="left" vertical="center" wrapText="1"/>
      <protection locked="0"/>
    </xf>
    <xf numFmtId="0" fontId="13" fillId="15" borderId="43" xfId="0" applyFont="1" applyFill="1" applyBorder="1" applyAlignment="1">
      <alignment horizontal="left" vertical="center" wrapText="1"/>
    </xf>
    <xf numFmtId="0" fontId="13" fillId="15" borderId="49" xfId="0" applyFont="1" applyFill="1" applyBorder="1" applyAlignment="1">
      <alignment horizontal="left" vertical="center" wrapText="1"/>
    </xf>
    <xf numFmtId="0" fontId="13" fillId="15" borderId="50" xfId="0" applyFont="1" applyFill="1" applyBorder="1" applyAlignment="1">
      <alignment horizontal="left" vertical="center" wrapText="1"/>
    </xf>
    <xf numFmtId="0" fontId="13" fillId="15" borderId="25" xfId="0" applyFont="1" applyFill="1" applyBorder="1" applyAlignment="1">
      <alignment horizontal="left" vertical="center" wrapText="1"/>
    </xf>
    <xf numFmtId="0" fontId="13" fillId="15" borderId="1" xfId="0" applyFont="1" applyFill="1" applyBorder="1" applyAlignment="1">
      <alignment horizontal="left" vertical="center" wrapText="1"/>
    </xf>
    <xf numFmtId="0" fontId="13" fillId="15" borderId="43" xfId="0" applyFont="1" applyFill="1" applyBorder="1" applyAlignment="1">
      <alignment horizontal="left" vertical="center" wrapText="1"/>
    </xf>
    <xf numFmtId="0" fontId="13" fillId="15" borderId="36" xfId="0" applyFont="1" applyFill="1" applyBorder="1" applyAlignment="1">
      <alignment horizontal="left" vertical="center" wrapText="1"/>
    </xf>
    <xf numFmtId="0" fontId="13" fillId="15" borderId="49" xfId="0" applyFont="1" applyFill="1" applyBorder="1" applyAlignment="1">
      <alignment horizontal="left" vertical="center" wrapText="1"/>
    </xf>
    <xf numFmtId="0" fontId="13" fillId="15" borderId="25" xfId="0" applyFont="1" applyFill="1" applyBorder="1" applyAlignment="1">
      <alignment horizontal="left" vertical="center" wrapText="1"/>
    </xf>
    <xf numFmtId="0" fontId="5" fillId="10" borderId="0" xfId="0" applyFont="1" applyFill="1" applyBorder="1" applyAlignment="1">
      <alignment horizontal="left" vertical="center" wrapText="1"/>
    </xf>
    <xf numFmtId="0" fontId="14" fillId="4" borderId="0" xfId="0" applyFont="1" applyFill="1" applyBorder="1" applyAlignment="1">
      <alignment horizontal="right" vertical="center"/>
    </xf>
    <xf numFmtId="0" fontId="14" fillId="4" borderId="23" xfId="0" applyFont="1" applyFill="1" applyBorder="1" applyAlignment="1">
      <alignment horizontal="right" vertical="center"/>
    </xf>
    <xf numFmtId="0" fontId="38" fillId="0" borderId="24" xfId="0" applyFont="1" applyBorder="1"/>
    <xf numFmtId="0" fontId="38" fillId="0" borderId="0" xfId="0" applyFont="1" applyBorder="1"/>
    <xf numFmtId="0" fontId="0" fillId="0" borderId="41" xfId="0" applyBorder="1"/>
    <xf numFmtId="0" fontId="4" fillId="0" borderId="0" xfId="0" applyFont="1" applyBorder="1" applyAlignment="1">
      <alignment horizontal="center"/>
    </xf>
    <xf numFmtId="0" fontId="4" fillId="0" borderId="0" xfId="0" applyFont="1" applyBorder="1"/>
  </cellXfs>
  <cellStyles count="3">
    <cellStyle name="Procent" xfId="1" builtinId="5"/>
    <cellStyle name="Standaard" xfId="0" builtinId="0"/>
    <cellStyle name="Standaard 2" xfId="2" xr:uid="{36104430-BA8E-4F75-B021-44A3EA5E7D81}"/>
  </cellStyles>
  <dxfs count="64">
    <dxf>
      <fill>
        <patternFill>
          <bgColor rgb="FF00B0F0"/>
        </patternFill>
      </fill>
    </dxf>
    <dxf>
      <fill>
        <patternFill>
          <bgColor theme="1"/>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s>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8C761-1999-467D-810C-47A5083587B3}">
  <dimension ref="A1:D113"/>
  <sheetViews>
    <sheetView topLeftCell="A90" workbookViewId="0">
      <selection activeCell="A110" sqref="A110:D113"/>
    </sheetView>
  </sheetViews>
  <sheetFormatPr defaultColWidth="8.33203125" defaultRowHeight="12.5"/>
  <cols>
    <col min="1" max="1" width="4.08203125" style="125" customWidth="1"/>
    <col min="2" max="2" width="76.5" style="118" customWidth="1"/>
    <col min="3" max="3" width="13.75" style="16" customWidth="1"/>
    <col min="4" max="4" width="14.58203125" style="16" customWidth="1"/>
    <col min="5" max="16384" width="8.33203125" style="14"/>
  </cols>
  <sheetData>
    <row r="1" spans="1:4" ht="25" customHeight="1" thickBot="1">
      <c r="A1" s="303" t="s">
        <v>193</v>
      </c>
      <c r="B1" s="304"/>
      <c r="C1" s="140"/>
      <c r="D1" s="141"/>
    </row>
    <row r="2" spans="1:4" ht="13" thickBot="1">
      <c r="A2" s="160"/>
      <c r="B2" s="166"/>
      <c r="C2" s="167"/>
      <c r="D2" s="126"/>
    </row>
    <row r="3" spans="1:4" ht="22.5" customHeight="1" thickBot="1">
      <c r="A3" s="305" t="s">
        <v>115</v>
      </c>
      <c r="B3" s="306"/>
      <c r="C3" s="127"/>
      <c r="D3" s="168"/>
    </row>
    <row r="4" spans="1:4" ht="20.5" customHeight="1" thickBot="1">
      <c r="A4" s="305" t="s">
        <v>194</v>
      </c>
      <c r="B4" s="306"/>
      <c r="C4" s="127"/>
      <c r="D4" s="168"/>
    </row>
    <row r="5" spans="1:4" ht="12.75" customHeight="1">
      <c r="A5" s="312" t="s">
        <v>203</v>
      </c>
      <c r="B5" s="313"/>
      <c r="C5" s="169"/>
      <c r="D5" s="170"/>
    </row>
    <row r="6" spans="1:4" ht="16.5" customHeight="1" thickBot="1">
      <c r="A6" s="312" t="s">
        <v>204</v>
      </c>
      <c r="B6" s="313"/>
      <c r="C6" s="169"/>
      <c r="D6" s="170"/>
    </row>
    <row r="7" spans="1:4" ht="22" customHeight="1" thickBot="1">
      <c r="A7" s="301" t="s">
        <v>202</v>
      </c>
      <c r="B7" s="302"/>
      <c r="C7" s="169"/>
      <c r="D7" s="170"/>
    </row>
    <row r="8" spans="1:4" s="15" customFormat="1" ht="22" customHeight="1" thickBot="1">
      <c r="A8" s="161"/>
      <c r="B8" s="128"/>
      <c r="C8" s="171"/>
      <c r="D8" s="172"/>
    </row>
    <row r="9" spans="1:4" ht="27" customHeight="1" thickBot="1">
      <c r="A9" s="314" t="s">
        <v>234</v>
      </c>
      <c r="B9" s="315"/>
      <c r="C9" s="142" t="s">
        <v>116</v>
      </c>
      <c r="D9" s="153" t="s">
        <v>117</v>
      </c>
    </row>
    <row r="10" spans="1:4" s="156" customFormat="1" ht="29.5" customHeight="1">
      <c r="A10" s="154">
        <v>1</v>
      </c>
      <c r="B10" s="129" t="s">
        <v>182</v>
      </c>
      <c r="C10" s="189" t="s">
        <v>118</v>
      </c>
      <c r="D10" s="190" t="s">
        <v>118</v>
      </c>
    </row>
    <row r="11" spans="1:4" s="156" customFormat="1" ht="68.150000000000006" customHeight="1">
      <c r="A11" s="155">
        <f>A10+1</f>
        <v>2</v>
      </c>
      <c r="B11" s="157" t="s">
        <v>199</v>
      </c>
      <c r="C11" s="146" t="s">
        <v>118</v>
      </c>
      <c r="D11" s="143" t="s">
        <v>118</v>
      </c>
    </row>
    <row r="12" spans="1:4" s="156" customFormat="1" ht="29.15" customHeight="1">
      <c r="A12" s="155">
        <f t="shared" ref="A12:A28" si="0">A11+1</f>
        <v>3</v>
      </c>
      <c r="B12" s="158" t="s">
        <v>207</v>
      </c>
      <c r="C12" s="146" t="s">
        <v>118</v>
      </c>
      <c r="D12" s="143" t="s">
        <v>118</v>
      </c>
    </row>
    <row r="13" spans="1:4" s="156" customFormat="1" ht="30" customHeight="1">
      <c r="A13" s="155">
        <f t="shared" si="0"/>
        <v>4</v>
      </c>
      <c r="B13" s="158" t="s">
        <v>208</v>
      </c>
      <c r="C13" s="146"/>
      <c r="D13" s="143"/>
    </row>
    <row r="14" spans="1:4" s="156" customFormat="1" ht="25">
      <c r="A14" s="155">
        <f t="shared" si="0"/>
        <v>5</v>
      </c>
      <c r="B14" s="159" t="s">
        <v>119</v>
      </c>
      <c r="C14" s="146" t="s">
        <v>118</v>
      </c>
      <c r="D14" s="143" t="s">
        <v>118</v>
      </c>
    </row>
    <row r="15" spans="1:4" s="156" customFormat="1" ht="28.5" customHeight="1">
      <c r="A15" s="155">
        <f t="shared" si="0"/>
        <v>6</v>
      </c>
      <c r="B15" s="159" t="s">
        <v>120</v>
      </c>
      <c r="C15" s="146" t="s">
        <v>118</v>
      </c>
      <c r="D15" s="143" t="s">
        <v>118</v>
      </c>
    </row>
    <row r="16" spans="1:4" s="156" customFormat="1" ht="37.5">
      <c r="A16" s="155">
        <f t="shared" si="0"/>
        <v>7</v>
      </c>
      <c r="B16" s="159" t="s">
        <v>195</v>
      </c>
      <c r="C16" s="146" t="s">
        <v>118</v>
      </c>
      <c r="D16" s="143" t="s">
        <v>118</v>
      </c>
    </row>
    <row r="17" spans="1:4" s="156" customFormat="1" ht="25">
      <c r="A17" s="155">
        <f t="shared" si="0"/>
        <v>8</v>
      </c>
      <c r="B17" s="158" t="s">
        <v>196</v>
      </c>
      <c r="C17" s="146" t="s">
        <v>118</v>
      </c>
      <c r="D17" s="143" t="s">
        <v>118</v>
      </c>
    </row>
    <row r="18" spans="1:4" s="156" customFormat="1" ht="28.5" customHeight="1">
      <c r="A18" s="155">
        <f t="shared" si="0"/>
        <v>9</v>
      </c>
      <c r="B18" s="159" t="s">
        <v>209</v>
      </c>
      <c r="C18" s="146" t="s">
        <v>118</v>
      </c>
      <c r="D18" s="143" t="s">
        <v>118</v>
      </c>
    </row>
    <row r="19" spans="1:4" s="156" customFormat="1" ht="25">
      <c r="A19" s="155">
        <f t="shared" si="0"/>
        <v>10</v>
      </c>
      <c r="B19" s="174" t="s">
        <v>227</v>
      </c>
      <c r="C19" s="146" t="s">
        <v>118</v>
      </c>
      <c r="D19" s="143" t="s">
        <v>118</v>
      </c>
    </row>
    <row r="20" spans="1:4" s="156" customFormat="1" ht="26.15" customHeight="1">
      <c r="A20" s="155">
        <f t="shared" si="0"/>
        <v>11</v>
      </c>
      <c r="B20" s="159" t="s">
        <v>121</v>
      </c>
      <c r="C20" s="146" t="s">
        <v>118</v>
      </c>
      <c r="D20" s="143" t="s">
        <v>118</v>
      </c>
    </row>
    <row r="21" spans="1:4" s="156" customFormat="1" ht="26.5" customHeight="1">
      <c r="A21" s="155">
        <f t="shared" si="0"/>
        <v>12</v>
      </c>
      <c r="B21" s="159" t="s">
        <v>122</v>
      </c>
      <c r="C21" s="146" t="s">
        <v>118</v>
      </c>
      <c r="D21" s="143" t="s">
        <v>118</v>
      </c>
    </row>
    <row r="22" spans="1:4" s="156" customFormat="1" ht="28.5" customHeight="1">
      <c r="A22" s="155">
        <f t="shared" si="0"/>
        <v>13</v>
      </c>
      <c r="B22" s="174" t="s">
        <v>228</v>
      </c>
      <c r="C22" s="146" t="s">
        <v>118</v>
      </c>
      <c r="D22" s="143" t="s">
        <v>118</v>
      </c>
    </row>
    <row r="23" spans="1:4" s="156" customFormat="1" ht="50">
      <c r="A23" s="155">
        <f t="shared" si="0"/>
        <v>14</v>
      </c>
      <c r="B23" s="184" t="s">
        <v>236</v>
      </c>
      <c r="C23" s="146" t="s">
        <v>118</v>
      </c>
      <c r="D23" s="143" t="s">
        <v>118</v>
      </c>
    </row>
    <row r="24" spans="1:4" s="156" customFormat="1" ht="37.5">
      <c r="A24" s="155">
        <f t="shared" si="0"/>
        <v>15</v>
      </c>
      <c r="B24" s="185" t="s">
        <v>235</v>
      </c>
      <c r="C24" s="146" t="s">
        <v>118</v>
      </c>
      <c r="D24" s="143" t="s">
        <v>118</v>
      </c>
    </row>
    <row r="25" spans="1:4" s="156" customFormat="1" ht="16.5" customHeight="1">
      <c r="A25" s="155">
        <f t="shared" si="0"/>
        <v>16</v>
      </c>
      <c r="B25" s="186" t="s">
        <v>183</v>
      </c>
      <c r="C25" s="146" t="s">
        <v>118</v>
      </c>
      <c r="D25" s="143" t="s">
        <v>118</v>
      </c>
    </row>
    <row r="26" spans="1:4" s="156" customFormat="1" ht="16.5" customHeight="1">
      <c r="A26" s="155">
        <f t="shared" si="0"/>
        <v>17</v>
      </c>
      <c r="B26" s="186" t="s">
        <v>184</v>
      </c>
      <c r="C26" s="146" t="s">
        <v>118</v>
      </c>
      <c r="D26" s="143" t="s">
        <v>118</v>
      </c>
    </row>
    <row r="27" spans="1:4" s="156" customFormat="1" ht="28.5" customHeight="1">
      <c r="A27" s="155">
        <f t="shared" si="0"/>
        <v>18</v>
      </c>
      <c r="B27" s="185" t="s">
        <v>123</v>
      </c>
      <c r="C27" s="146" t="s">
        <v>118</v>
      </c>
      <c r="D27" s="143" t="s">
        <v>118</v>
      </c>
    </row>
    <row r="28" spans="1:4" s="156" customFormat="1" ht="25.5" thickBot="1">
      <c r="A28" s="155">
        <f t="shared" si="0"/>
        <v>19</v>
      </c>
      <c r="B28" s="187" t="s">
        <v>181</v>
      </c>
      <c r="C28" s="146" t="s">
        <v>118</v>
      </c>
      <c r="D28" s="143" t="s">
        <v>118</v>
      </c>
    </row>
    <row r="29" spans="1:4" s="151" customFormat="1" ht="15.5">
      <c r="A29" s="148"/>
      <c r="B29" s="149" t="s">
        <v>197</v>
      </c>
      <c r="C29" s="191"/>
      <c r="D29" s="150"/>
    </row>
    <row r="30" spans="1:4" ht="25">
      <c r="A30" s="155">
        <f>A28+1</f>
        <v>20</v>
      </c>
      <c r="B30" s="130" t="s">
        <v>124</v>
      </c>
      <c r="C30" s="146" t="s">
        <v>118</v>
      </c>
      <c r="D30" s="143" t="s">
        <v>118</v>
      </c>
    </row>
    <row r="31" spans="1:4" ht="16.5" customHeight="1">
      <c r="A31" s="155">
        <f>A30+1</f>
        <v>21</v>
      </c>
      <c r="B31" s="130" t="s">
        <v>125</v>
      </c>
      <c r="C31" s="146" t="s">
        <v>118</v>
      </c>
      <c r="D31" s="143" t="s">
        <v>118</v>
      </c>
    </row>
    <row r="32" spans="1:4" ht="15.5">
      <c r="A32" s="131"/>
      <c r="B32" s="149" t="s">
        <v>126</v>
      </c>
      <c r="C32" s="192"/>
      <c r="D32" s="133"/>
    </row>
    <row r="33" spans="1:4" ht="16.5" customHeight="1">
      <c r="A33" s="155">
        <f>A31+1</f>
        <v>22</v>
      </c>
      <c r="B33" s="130" t="s">
        <v>127</v>
      </c>
      <c r="C33" s="146" t="s">
        <v>118</v>
      </c>
      <c r="D33" s="143" t="s">
        <v>118</v>
      </c>
    </row>
    <row r="34" spans="1:4" ht="16.5" customHeight="1">
      <c r="A34" s="155">
        <f>A33+1</f>
        <v>23</v>
      </c>
      <c r="B34" s="130" t="s">
        <v>128</v>
      </c>
      <c r="C34" s="146" t="s">
        <v>118</v>
      </c>
      <c r="D34" s="143" t="s">
        <v>118</v>
      </c>
    </row>
    <row r="35" spans="1:4" ht="30.65" customHeight="1">
      <c r="A35" s="155">
        <f t="shared" ref="A35:A36" si="1">A34+1</f>
        <v>24</v>
      </c>
      <c r="B35" s="130" t="s">
        <v>226</v>
      </c>
      <c r="C35" s="146" t="s">
        <v>118</v>
      </c>
      <c r="D35" s="143" t="s">
        <v>118</v>
      </c>
    </row>
    <row r="36" spans="1:4" ht="17.149999999999999" customHeight="1">
      <c r="A36" s="155">
        <f t="shared" si="1"/>
        <v>25</v>
      </c>
      <c r="B36" s="175" t="s">
        <v>229</v>
      </c>
      <c r="C36" s="146" t="s">
        <v>118</v>
      </c>
      <c r="D36" s="143" t="s">
        <v>118</v>
      </c>
    </row>
    <row r="37" spans="1:4" s="115" customFormat="1" ht="15.65" customHeight="1">
      <c r="A37" s="131" t="s">
        <v>17</v>
      </c>
      <c r="B37" s="152" t="s">
        <v>198</v>
      </c>
      <c r="C37" s="192"/>
      <c r="D37" s="133"/>
    </row>
    <row r="38" spans="1:4" ht="15.65" customHeight="1">
      <c r="A38" s="134">
        <f>A36+1</f>
        <v>26</v>
      </c>
      <c r="B38" s="135" t="s">
        <v>129</v>
      </c>
      <c r="C38" s="146" t="s">
        <v>185</v>
      </c>
      <c r="D38" s="143" t="s">
        <v>185</v>
      </c>
    </row>
    <row r="39" spans="1:4" ht="15.65" customHeight="1">
      <c r="A39" s="134">
        <f>A38+1</f>
        <v>27</v>
      </c>
      <c r="B39" s="135" t="s">
        <v>130</v>
      </c>
      <c r="C39" s="146" t="s">
        <v>185</v>
      </c>
      <c r="D39" s="143" t="s">
        <v>185</v>
      </c>
    </row>
    <row r="40" spans="1:4" ht="15.65" customHeight="1">
      <c r="A40" s="134">
        <f t="shared" ref="A40:A41" si="2">A39+1</f>
        <v>28</v>
      </c>
      <c r="B40" s="135" t="s">
        <v>131</v>
      </c>
      <c r="C40" s="146" t="s">
        <v>185</v>
      </c>
      <c r="D40" s="143" t="s">
        <v>185</v>
      </c>
    </row>
    <row r="41" spans="1:4" ht="16.5" customHeight="1">
      <c r="A41" s="134">
        <f t="shared" si="2"/>
        <v>29</v>
      </c>
      <c r="B41" s="135" t="s">
        <v>132</v>
      </c>
      <c r="C41" s="146" t="s">
        <v>185</v>
      </c>
      <c r="D41" s="143" t="s">
        <v>185</v>
      </c>
    </row>
    <row r="42" spans="1:4" ht="24" customHeight="1">
      <c r="A42" s="131"/>
      <c r="B42" s="149" t="s">
        <v>186</v>
      </c>
      <c r="C42" s="192"/>
      <c r="D42" s="133"/>
    </row>
    <row r="43" spans="1:4" ht="25.5" customHeight="1">
      <c r="A43" s="155">
        <f>A41+1</f>
        <v>30</v>
      </c>
      <c r="B43" s="136" t="s">
        <v>187</v>
      </c>
      <c r="C43" s="193" t="s">
        <v>118</v>
      </c>
      <c r="D43" s="143" t="s">
        <v>185</v>
      </c>
    </row>
    <row r="44" spans="1:4" ht="25.5" customHeight="1">
      <c r="A44" s="155">
        <f>A43+1</f>
        <v>31</v>
      </c>
      <c r="B44" s="136" t="s">
        <v>188</v>
      </c>
      <c r="C44" s="146" t="s">
        <v>185</v>
      </c>
      <c r="D44" s="137" t="s">
        <v>118</v>
      </c>
    </row>
    <row r="45" spans="1:4" ht="15.5">
      <c r="A45" s="131"/>
      <c r="B45" s="149" t="s">
        <v>133</v>
      </c>
      <c r="C45" s="192"/>
      <c r="D45" s="133"/>
    </row>
    <row r="46" spans="1:4" ht="25">
      <c r="A46" s="155">
        <f>A44+1</f>
        <v>32</v>
      </c>
      <c r="B46" s="130" t="s">
        <v>134</v>
      </c>
      <c r="C46" s="146" t="s">
        <v>118</v>
      </c>
      <c r="D46" s="143" t="s">
        <v>118</v>
      </c>
    </row>
    <row r="47" spans="1:4" ht="28.5" customHeight="1">
      <c r="A47" s="155">
        <f>A46+1</f>
        <v>33</v>
      </c>
      <c r="B47" s="130" t="s">
        <v>205</v>
      </c>
      <c r="C47" s="146" t="s">
        <v>118</v>
      </c>
      <c r="D47" s="143" t="s">
        <v>118</v>
      </c>
    </row>
    <row r="48" spans="1:4" ht="28.5" customHeight="1">
      <c r="A48" s="155">
        <v>34</v>
      </c>
      <c r="B48" s="176" t="s">
        <v>230</v>
      </c>
      <c r="C48" s="146" t="s">
        <v>118</v>
      </c>
      <c r="D48" s="143" t="s">
        <v>118</v>
      </c>
    </row>
    <row r="49" spans="1:4" ht="27.65" customHeight="1">
      <c r="A49" s="155">
        <v>35</v>
      </c>
      <c r="B49" s="138" t="s">
        <v>135</v>
      </c>
      <c r="C49" s="146" t="s">
        <v>118</v>
      </c>
      <c r="D49" s="143" t="s">
        <v>118</v>
      </c>
    </row>
    <row r="50" spans="1:4" ht="16.5" customHeight="1">
      <c r="A50" s="155">
        <f t="shared" ref="A50:A51" si="3">A49+1</f>
        <v>36</v>
      </c>
      <c r="B50" s="130" t="s">
        <v>136</v>
      </c>
      <c r="C50" s="146" t="s">
        <v>118</v>
      </c>
      <c r="D50" s="143" t="s">
        <v>118</v>
      </c>
    </row>
    <row r="51" spans="1:4" ht="16.5" customHeight="1">
      <c r="A51" s="155">
        <f t="shared" si="3"/>
        <v>37</v>
      </c>
      <c r="B51" s="130" t="s">
        <v>137</v>
      </c>
      <c r="C51" s="134" t="s">
        <v>118</v>
      </c>
      <c r="D51" s="143" t="s">
        <v>118</v>
      </c>
    </row>
    <row r="52" spans="1:4">
      <c r="A52" s="131"/>
      <c r="B52" s="132" t="s">
        <v>138</v>
      </c>
      <c r="C52" s="192"/>
      <c r="D52" s="133"/>
    </row>
    <row r="53" spans="1:4" ht="25">
      <c r="A53" s="155">
        <f>A51+1</f>
        <v>38</v>
      </c>
      <c r="B53" s="130" t="s">
        <v>224</v>
      </c>
      <c r="C53" s="146" t="s">
        <v>118</v>
      </c>
      <c r="D53" s="143" t="s">
        <v>118</v>
      </c>
    </row>
    <row r="54" spans="1:4" ht="25">
      <c r="A54" s="155">
        <f>A53+1</f>
        <v>39</v>
      </c>
      <c r="B54" s="130" t="s">
        <v>139</v>
      </c>
      <c r="C54" s="134" t="s">
        <v>118</v>
      </c>
      <c r="D54" s="144" t="s">
        <v>118</v>
      </c>
    </row>
    <row r="55" spans="1:4" ht="34.5" customHeight="1">
      <c r="A55" s="155">
        <v>40</v>
      </c>
      <c r="B55" s="188" t="s">
        <v>231</v>
      </c>
      <c r="C55" s="134" t="s">
        <v>118</v>
      </c>
      <c r="D55" s="144" t="s">
        <v>118</v>
      </c>
    </row>
    <row r="56" spans="1:4" ht="56.5" customHeight="1">
      <c r="A56" s="155">
        <v>41</v>
      </c>
      <c r="B56" s="188" t="s">
        <v>232</v>
      </c>
      <c r="C56" s="134" t="s">
        <v>118</v>
      </c>
      <c r="D56" s="144" t="s">
        <v>118</v>
      </c>
    </row>
    <row r="57" spans="1:4">
      <c r="A57" s="131" t="s">
        <v>17</v>
      </c>
      <c r="B57" s="132" t="s">
        <v>140</v>
      </c>
      <c r="C57" s="192"/>
      <c r="D57" s="133"/>
    </row>
    <row r="58" spans="1:4" ht="25">
      <c r="A58" s="155">
        <v>42</v>
      </c>
      <c r="B58" s="130" t="s">
        <v>141</v>
      </c>
      <c r="C58" s="146" t="s">
        <v>118</v>
      </c>
      <c r="D58" s="143" t="s">
        <v>118</v>
      </c>
    </row>
    <row r="59" spans="1:4" ht="19.5" customHeight="1">
      <c r="A59" s="155">
        <f>A58+1</f>
        <v>43</v>
      </c>
      <c r="B59" s="130" t="s">
        <v>142</v>
      </c>
      <c r="C59" s="146" t="s">
        <v>118</v>
      </c>
      <c r="D59" s="143" t="s">
        <v>118</v>
      </c>
    </row>
    <row r="60" spans="1:4" ht="20" customHeight="1">
      <c r="A60" s="155">
        <f t="shared" ref="A60:A63" si="4">A59+1</f>
        <v>44</v>
      </c>
      <c r="B60" s="130" t="s">
        <v>143</v>
      </c>
      <c r="C60" s="146" t="s">
        <v>118</v>
      </c>
      <c r="D60" s="143" t="s">
        <v>118</v>
      </c>
    </row>
    <row r="61" spans="1:4" ht="25">
      <c r="A61" s="155">
        <f t="shared" si="4"/>
        <v>45</v>
      </c>
      <c r="B61" s="173" t="s">
        <v>225</v>
      </c>
      <c r="C61" s="146" t="s">
        <v>118</v>
      </c>
      <c r="D61" s="143" t="s">
        <v>118</v>
      </c>
    </row>
    <row r="62" spans="1:4" ht="50">
      <c r="A62" s="155">
        <f t="shared" si="4"/>
        <v>46</v>
      </c>
      <c r="B62" s="130" t="s">
        <v>189</v>
      </c>
      <c r="C62" s="146" t="s">
        <v>118</v>
      </c>
      <c r="D62" s="143" t="s">
        <v>118</v>
      </c>
    </row>
    <row r="63" spans="1:4">
      <c r="A63" s="155">
        <f t="shared" si="4"/>
        <v>47</v>
      </c>
      <c r="B63" s="130" t="s">
        <v>144</v>
      </c>
      <c r="C63" s="146" t="s">
        <v>118</v>
      </c>
      <c r="D63" s="143" t="s">
        <v>118</v>
      </c>
    </row>
    <row r="64" spans="1:4">
      <c r="A64" s="131"/>
      <c r="B64" s="132" t="s">
        <v>145</v>
      </c>
      <c r="C64" s="192"/>
      <c r="D64" s="133"/>
    </row>
    <row r="65" spans="1:4" ht="25">
      <c r="A65" s="155">
        <f>A63+1</f>
        <v>48</v>
      </c>
      <c r="B65" s="130" t="s">
        <v>146</v>
      </c>
      <c r="C65" s="146" t="s">
        <v>118</v>
      </c>
      <c r="D65" s="143" t="s">
        <v>118</v>
      </c>
    </row>
    <row r="66" spans="1:4">
      <c r="A66" s="155">
        <f>A65+1</f>
        <v>49</v>
      </c>
      <c r="B66" s="130" t="s">
        <v>190</v>
      </c>
      <c r="C66" s="146" t="s">
        <v>118</v>
      </c>
      <c r="D66" s="143" t="s">
        <v>118</v>
      </c>
    </row>
    <row r="67" spans="1:4">
      <c r="A67" s="155">
        <f t="shared" ref="A67:A71" si="5">A66+1</f>
        <v>50</v>
      </c>
      <c r="B67" s="130" t="s">
        <v>147</v>
      </c>
      <c r="C67" s="146" t="s">
        <v>118</v>
      </c>
      <c r="D67" s="143" t="s">
        <v>118</v>
      </c>
    </row>
    <row r="68" spans="1:4" s="115" customFormat="1">
      <c r="A68" s="155">
        <f t="shared" si="5"/>
        <v>51</v>
      </c>
      <c r="B68" s="130" t="s">
        <v>148</v>
      </c>
      <c r="C68" s="146" t="s">
        <v>118</v>
      </c>
      <c r="D68" s="143" t="s">
        <v>118</v>
      </c>
    </row>
    <row r="69" spans="1:4" s="115" customFormat="1">
      <c r="A69" s="155">
        <f t="shared" si="5"/>
        <v>52</v>
      </c>
      <c r="B69" s="130" t="s">
        <v>149</v>
      </c>
      <c r="C69" s="146" t="s">
        <v>118</v>
      </c>
      <c r="D69" s="143" t="s">
        <v>118</v>
      </c>
    </row>
    <row r="70" spans="1:4" s="115" customFormat="1">
      <c r="A70" s="155">
        <f t="shared" si="5"/>
        <v>53</v>
      </c>
      <c r="B70" s="130" t="s">
        <v>150</v>
      </c>
      <c r="C70" s="146" t="s">
        <v>118</v>
      </c>
      <c r="D70" s="143" t="s">
        <v>118</v>
      </c>
    </row>
    <row r="71" spans="1:4" s="115" customFormat="1">
      <c r="A71" s="155">
        <f t="shared" si="5"/>
        <v>54</v>
      </c>
      <c r="B71" s="130" t="s">
        <v>151</v>
      </c>
      <c r="C71" s="146" t="s">
        <v>118</v>
      </c>
      <c r="D71" s="143" t="s">
        <v>118</v>
      </c>
    </row>
    <row r="72" spans="1:4" s="115" customFormat="1">
      <c r="A72" s="131"/>
      <c r="B72" s="132" t="s">
        <v>152</v>
      </c>
      <c r="C72" s="192"/>
      <c r="D72" s="133"/>
    </row>
    <row r="73" spans="1:4" s="115" customFormat="1" ht="37.5">
      <c r="A73" s="162">
        <f>A71+1</f>
        <v>55</v>
      </c>
      <c r="B73" s="176" t="s">
        <v>233</v>
      </c>
      <c r="C73" s="146" t="s">
        <v>118</v>
      </c>
      <c r="D73" s="143" t="s">
        <v>118</v>
      </c>
    </row>
    <row r="74" spans="1:4">
      <c r="A74" s="162">
        <v>56</v>
      </c>
      <c r="B74" s="130" t="s">
        <v>153</v>
      </c>
      <c r="C74" s="146" t="s">
        <v>118</v>
      </c>
      <c r="D74" s="143" t="s">
        <v>118</v>
      </c>
    </row>
    <row r="75" spans="1:4" s="116" customFormat="1" ht="25">
      <c r="A75" s="162">
        <v>57</v>
      </c>
      <c r="B75" s="130" t="s">
        <v>154</v>
      </c>
      <c r="C75" s="146" t="s">
        <v>118</v>
      </c>
      <c r="D75" s="143" t="s">
        <v>118</v>
      </c>
    </row>
    <row r="76" spans="1:4" s="116" customFormat="1" ht="25">
      <c r="A76" s="162">
        <v>58</v>
      </c>
      <c r="B76" s="130" t="s">
        <v>155</v>
      </c>
      <c r="C76" s="146" t="s">
        <v>118</v>
      </c>
      <c r="D76" s="143" t="s">
        <v>118</v>
      </c>
    </row>
    <row r="77" spans="1:4">
      <c r="A77" s="162">
        <f t="shared" ref="A77" si="6">A76+1</f>
        <v>59</v>
      </c>
      <c r="B77" s="130" t="s">
        <v>156</v>
      </c>
      <c r="C77" s="146" t="s">
        <v>118</v>
      </c>
      <c r="D77" s="143" t="s">
        <v>118</v>
      </c>
    </row>
    <row r="78" spans="1:4">
      <c r="A78" s="131"/>
      <c r="B78" s="132" t="s">
        <v>157</v>
      </c>
      <c r="C78" s="192"/>
      <c r="D78" s="133"/>
    </row>
    <row r="79" spans="1:4">
      <c r="A79" s="162">
        <f>A77+1</f>
        <v>60</v>
      </c>
      <c r="B79" s="139" t="s">
        <v>158</v>
      </c>
      <c r="C79" s="194" t="s">
        <v>118</v>
      </c>
      <c r="D79" s="145" t="s">
        <v>118</v>
      </c>
    </row>
    <row r="80" spans="1:4" ht="13" thickBot="1">
      <c r="A80" s="131" t="s">
        <v>17</v>
      </c>
      <c r="B80" s="117" t="s">
        <v>159</v>
      </c>
      <c r="C80" s="201"/>
      <c r="D80" s="202"/>
    </row>
    <row r="81" spans="1:4" ht="69" customHeight="1" thickBot="1">
      <c r="A81" s="200">
        <f>A79+1</f>
        <v>61</v>
      </c>
      <c r="B81" s="309" t="s">
        <v>237</v>
      </c>
      <c r="C81" s="310"/>
      <c r="D81" s="311"/>
    </row>
    <row r="82" spans="1:4">
      <c r="A82" s="162">
        <f>A81+1</f>
        <v>62</v>
      </c>
      <c r="B82" s="203" t="s">
        <v>160</v>
      </c>
      <c r="C82" s="204" t="s">
        <v>118</v>
      </c>
      <c r="D82" s="205" t="s">
        <v>118</v>
      </c>
    </row>
    <row r="83" spans="1:4" ht="25">
      <c r="A83" s="162">
        <f t="shared" ref="A83:A91" si="7">A82+1</f>
        <v>63</v>
      </c>
      <c r="B83" s="130" t="s">
        <v>161</v>
      </c>
      <c r="C83" s="146" t="s">
        <v>118</v>
      </c>
      <c r="D83" s="143" t="s">
        <v>118</v>
      </c>
    </row>
    <row r="84" spans="1:4">
      <c r="A84" s="162">
        <f t="shared" si="7"/>
        <v>64</v>
      </c>
      <c r="B84" s="130" t="s">
        <v>162</v>
      </c>
      <c r="C84" s="146" t="s">
        <v>118</v>
      </c>
      <c r="D84" s="143" t="s">
        <v>118</v>
      </c>
    </row>
    <row r="85" spans="1:4">
      <c r="A85" s="162">
        <f t="shared" si="7"/>
        <v>65</v>
      </c>
      <c r="B85" s="130" t="s">
        <v>92</v>
      </c>
      <c r="C85" s="146" t="s">
        <v>118</v>
      </c>
      <c r="D85" s="143" t="s">
        <v>118</v>
      </c>
    </row>
    <row r="86" spans="1:4">
      <c r="A86" s="162">
        <f t="shared" si="7"/>
        <v>66</v>
      </c>
      <c r="B86" s="147" t="s">
        <v>93</v>
      </c>
      <c r="C86" s="146" t="s">
        <v>118</v>
      </c>
      <c r="D86" s="143" t="s">
        <v>118</v>
      </c>
    </row>
    <row r="87" spans="1:4" ht="25">
      <c r="A87" s="162">
        <f t="shared" si="7"/>
        <v>67</v>
      </c>
      <c r="B87" s="130" t="s">
        <v>163</v>
      </c>
      <c r="C87" s="146" t="s">
        <v>118</v>
      </c>
      <c r="D87" s="143" t="s">
        <v>118</v>
      </c>
    </row>
    <row r="88" spans="1:4">
      <c r="A88" s="162">
        <f t="shared" si="7"/>
        <v>68</v>
      </c>
      <c r="B88" s="130" t="s">
        <v>164</v>
      </c>
      <c r="C88" s="146" t="s">
        <v>118</v>
      </c>
      <c r="D88" s="143" t="s">
        <v>118</v>
      </c>
    </row>
    <row r="89" spans="1:4">
      <c r="A89" s="162">
        <f t="shared" si="7"/>
        <v>69</v>
      </c>
      <c r="B89" s="130" t="s">
        <v>165</v>
      </c>
      <c r="C89" s="146" t="s">
        <v>118</v>
      </c>
      <c r="D89" s="143" t="s">
        <v>118</v>
      </c>
    </row>
    <row r="90" spans="1:4">
      <c r="A90" s="162">
        <f t="shared" si="7"/>
        <v>70</v>
      </c>
      <c r="B90" s="130" t="s">
        <v>88</v>
      </c>
      <c r="C90" s="146" t="s">
        <v>118</v>
      </c>
      <c r="D90" s="143" t="s">
        <v>118</v>
      </c>
    </row>
    <row r="91" spans="1:4">
      <c r="A91" s="162">
        <f t="shared" si="7"/>
        <v>71</v>
      </c>
      <c r="B91" s="130" t="s">
        <v>166</v>
      </c>
      <c r="C91" s="146" t="s">
        <v>118</v>
      </c>
      <c r="D91" s="143" t="s">
        <v>118</v>
      </c>
    </row>
    <row r="92" spans="1:4">
      <c r="A92" s="131"/>
      <c r="B92" s="132" t="s">
        <v>167</v>
      </c>
      <c r="C92" s="192"/>
      <c r="D92" s="133"/>
    </row>
    <row r="93" spans="1:4" ht="25">
      <c r="A93" s="162">
        <f>A91+1</f>
        <v>72</v>
      </c>
      <c r="B93" s="130" t="s">
        <v>168</v>
      </c>
      <c r="C93" s="146" t="s">
        <v>118</v>
      </c>
      <c r="D93" s="143" t="s">
        <v>118</v>
      </c>
    </row>
    <row r="94" spans="1:4">
      <c r="A94" s="162">
        <f>A93+1</f>
        <v>73</v>
      </c>
      <c r="B94" s="130" t="s">
        <v>206</v>
      </c>
      <c r="C94" s="146" t="s">
        <v>118</v>
      </c>
      <c r="D94" s="143" t="s">
        <v>118</v>
      </c>
    </row>
    <row r="95" spans="1:4">
      <c r="A95" s="162">
        <f t="shared" ref="A95:A102" si="8">A94+1</f>
        <v>74</v>
      </c>
      <c r="B95" s="130" t="s">
        <v>169</v>
      </c>
      <c r="C95" s="146" t="s">
        <v>118</v>
      </c>
      <c r="D95" s="143" t="s">
        <v>118</v>
      </c>
    </row>
    <row r="96" spans="1:4">
      <c r="A96" s="162">
        <f t="shared" si="8"/>
        <v>75</v>
      </c>
      <c r="B96" s="130" t="s">
        <v>170</v>
      </c>
      <c r="C96" s="146" t="s">
        <v>118</v>
      </c>
      <c r="D96" s="143" t="s">
        <v>118</v>
      </c>
    </row>
    <row r="97" spans="1:4" ht="25">
      <c r="A97" s="162">
        <f t="shared" si="8"/>
        <v>76</v>
      </c>
      <c r="B97" s="130" t="s">
        <v>171</v>
      </c>
      <c r="C97" s="146" t="s">
        <v>118</v>
      </c>
      <c r="D97" s="143" t="s">
        <v>118</v>
      </c>
    </row>
    <row r="98" spans="1:4" ht="25">
      <c r="A98" s="162">
        <f t="shared" si="8"/>
        <v>77</v>
      </c>
      <c r="B98" s="130" t="s">
        <v>172</v>
      </c>
      <c r="C98" s="146" t="s">
        <v>118</v>
      </c>
      <c r="D98" s="143" t="s">
        <v>118</v>
      </c>
    </row>
    <row r="99" spans="1:4">
      <c r="A99" s="162">
        <f t="shared" si="8"/>
        <v>78</v>
      </c>
      <c r="B99" s="130" t="s">
        <v>173</v>
      </c>
      <c r="C99" s="146" t="s">
        <v>118</v>
      </c>
      <c r="D99" s="143" t="s">
        <v>118</v>
      </c>
    </row>
    <row r="100" spans="1:4">
      <c r="A100" s="162">
        <f t="shared" si="8"/>
        <v>79</v>
      </c>
      <c r="B100" s="130" t="s">
        <v>174</v>
      </c>
      <c r="C100" s="146" t="s">
        <v>118</v>
      </c>
      <c r="D100" s="143" t="s">
        <v>118</v>
      </c>
    </row>
    <row r="101" spans="1:4" ht="23.5" customHeight="1">
      <c r="A101" s="162">
        <f t="shared" si="8"/>
        <v>80</v>
      </c>
      <c r="B101" s="130" t="s">
        <v>175</v>
      </c>
      <c r="C101" s="146" t="s">
        <v>118</v>
      </c>
      <c r="D101" s="143" t="s">
        <v>118</v>
      </c>
    </row>
    <row r="102" spans="1:4" ht="29.5" customHeight="1">
      <c r="A102" s="162">
        <f t="shared" si="8"/>
        <v>81</v>
      </c>
      <c r="B102" s="130" t="s">
        <v>176</v>
      </c>
      <c r="C102" s="146" t="s">
        <v>118</v>
      </c>
      <c r="D102" s="143" t="s">
        <v>118</v>
      </c>
    </row>
    <row r="103" spans="1:4" ht="29.5" customHeight="1">
      <c r="A103" s="131"/>
      <c r="B103" s="132" t="s">
        <v>177</v>
      </c>
      <c r="C103" s="192"/>
      <c r="D103" s="133"/>
    </row>
    <row r="104" spans="1:4" ht="29.5" customHeight="1">
      <c r="A104" s="162">
        <f>A102+1</f>
        <v>82</v>
      </c>
      <c r="B104" s="130" t="s">
        <v>178</v>
      </c>
      <c r="C104" s="146" t="s">
        <v>118</v>
      </c>
      <c r="D104" s="143" t="s">
        <v>118</v>
      </c>
    </row>
    <row r="105" spans="1:4">
      <c r="A105" s="177"/>
      <c r="B105" s="178" t="s">
        <v>179</v>
      </c>
      <c r="C105" s="195"/>
      <c r="D105" s="179"/>
    </row>
    <row r="106" spans="1:4" ht="38" thickBot="1">
      <c r="A106" s="198">
        <f>A104+1</f>
        <v>83</v>
      </c>
      <c r="B106" s="199" t="s">
        <v>180</v>
      </c>
      <c r="C106" s="196" t="s">
        <v>118</v>
      </c>
      <c r="D106" s="197" t="s">
        <v>118</v>
      </c>
    </row>
    <row r="107" spans="1:4">
      <c r="A107" s="163"/>
      <c r="B107" s="120"/>
      <c r="C107" s="121"/>
      <c r="D107" s="124"/>
    </row>
    <row r="108" spans="1:4" ht="13" thickBot="1">
      <c r="A108" s="164"/>
      <c r="D108" s="123"/>
    </row>
    <row r="109" spans="1:4" ht="26.5" customHeight="1" thickBot="1">
      <c r="A109" s="292" t="s">
        <v>200</v>
      </c>
      <c r="B109" s="293"/>
      <c r="C109" s="293"/>
      <c r="D109" s="294"/>
    </row>
    <row r="110" spans="1:4" ht="26.5" customHeight="1" thickBot="1">
      <c r="A110" s="307" t="s">
        <v>34</v>
      </c>
      <c r="B110" s="308"/>
      <c r="C110" s="295"/>
      <c r="D110" s="296"/>
    </row>
    <row r="111" spans="1:4" ht="26.5" customHeight="1" thickBot="1">
      <c r="A111" s="299" t="s">
        <v>191</v>
      </c>
      <c r="B111" s="300"/>
      <c r="C111" s="297"/>
      <c r="D111" s="298"/>
    </row>
    <row r="112" spans="1:4" ht="26.5" customHeight="1" thickBot="1">
      <c r="A112" s="299" t="s">
        <v>201</v>
      </c>
      <c r="B112" s="300"/>
      <c r="C112" s="297"/>
      <c r="D112" s="298"/>
    </row>
    <row r="113" spans="1:4" ht="26.5" customHeight="1" thickBot="1">
      <c r="A113" s="290" t="s">
        <v>192</v>
      </c>
      <c r="B113" s="291"/>
      <c r="C113" s="297"/>
      <c r="D113" s="298"/>
    </row>
  </sheetData>
  <sheetProtection algorithmName="SHA-512" hashValue="Tb8fQk7gj0AEA3TNDcCP9sDAqXjmrfTz9Gxu+FpbEhJK9FaQC4pefoY+OnT1NbXsrwMNNqvj786btdRmTktFlQ==" saltValue="dfLgtd1sHiUOZ/V+2BitEA==" spinCount="100000" sheet="1" objects="1" scenarios="1"/>
  <mergeCells count="17">
    <mergeCell ref="A7:B7"/>
    <mergeCell ref="A1:B1"/>
    <mergeCell ref="A3:B3"/>
    <mergeCell ref="A4:B4"/>
    <mergeCell ref="A110:B110"/>
    <mergeCell ref="B81:D81"/>
    <mergeCell ref="A5:B5"/>
    <mergeCell ref="A6:B6"/>
    <mergeCell ref="A9:B9"/>
    <mergeCell ref="A113:B113"/>
    <mergeCell ref="A109:D109"/>
    <mergeCell ref="C110:D110"/>
    <mergeCell ref="C111:D111"/>
    <mergeCell ref="C113:D113"/>
    <mergeCell ref="A112:B112"/>
    <mergeCell ref="A111:B111"/>
    <mergeCell ref="C112:D1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C1D3F-9885-43C9-9901-6005E08436E5}">
  <sheetPr>
    <pageSetUpPr fitToPage="1"/>
  </sheetPr>
  <dimension ref="A1:K96"/>
  <sheetViews>
    <sheetView zoomScaleNormal="100" workbookViewId="0">
      <selection activeCell="G23" sqref="G23"/>
    </sheetView>
  </sheetViews>
  <sheetFormatPr defaultColWidth="8" defaultRowHeight="0" customHeight="1" zeroHeight="1"/>
  <cols>
    <col min="1" max="1" width="3.33203125" style="3" bestFit="1" customWidth="1"/>
    <col min="2" max="2" width="34.83203125" bestFit="1" customWidth="1"/>
    <col min="3" max="3" width="50.83203125" style="19" customWidth="1"/>
    <col min="4" max="4" width="22.58203125" customWidth="1"/>
    <col min="5" max="5" width="7.58203125" style="19" customWidth="1"/>
    <col min="6" max="6" width="33.25" customWidth="1"/>
    <col min="7" max="7" width="28.6640625" customWidth="1"/>
    <col min="8" max="8" width="20.5" bestFit="1" customWidth="1"/>
    <col min="9" max="9" width="19.6640625" customWidth="1"/>
    <col min="10" max="10" width="59.75" customWidth="1"/>
    <col min="11" max="11" width="8" hidden="1" customWidth="1"/>
    <col min="12" max="12" width="0" hidden="1" customWidth="1"/>
  </cols>
  <sheetData>
    <row r="1" spans="1:11" ht="50.15" customHeight="1">
      <c r="A1" s="367" t="s">
        <v>193</v>
      </c>
      <c r="B1" s="368"/>
      <c r="C1" s="368"/>
      <c r="D1" s="368"/>
      <c r="E1" s="368"/>
      <c r="F1" s="368"/>
      <c r="G1" s="368"/>
      <c r="H1" s="368"/>
      <c r="I1" s="378"/>
      <c r="K1" t="s">
        <v>0</v>
      </c>
    </row>
    <row r="2" spans="1:11" ht="95.25" customHeight="1">
      <c r="A2" s="369" t="s">
        <v>216</v>
      </c>
      <c r="B2" s="370"/>
      <c r="C2" s="370"/>
      <c r="D2" s="370"/>
      <c r="E2" s="370"/>
      <c r="F2" s="370"/>
      <c r="G2" s="370"/>
      <c r="H2" s="370"/>
      <c r="I2" s="379"/>
      <c r="K2" s="14" t="s">
        <v>2</v>
      </c>
    </row>
    <row r="3" spans="1:11" ht="27" customHeight="1">
      <c r="A3" s="366" t="s">
        <v>41</v>
      </c>
      <c r="B3" s="388"/>
      <c r="C3" s="388"/>
      <c r="D3" s="388"/>
      <c r="E3" s="388"/>
      <c r="F3" s="388"/>
      <c r="G3" s="388"/>
      <c r="H3" s="388"/>
      <c r="I3" s="389"/>
      <c r="K3" s="14" t="s">
        <v>3</v>
      </c>
    </row>
    <row r="4" spans="1:11" s="14" customFormat="1" ht="27" customHeight="1">
      <c r="A4" s="79" t="s">
        <v>4</v>
      </c>
      <c r="B4" s="46"/>
      <c r="C4" s="46"/>
      <c r="D4" s="45" t="s">
        <v>5</v>
      </c>
      <c r="E4" s="373"/>
      <c r="F4" s="374"/>
      <c r="G4" s="374"/>
      <c r="H4" s="374"/>
      <c r="I4" s="381"/>
      <c r="K4" s="14" t="s">
        <v>1</v>
      </c>
    </row>
    <row r="5" spans="1:11" s="14" customFormat="1" ht="31.5" customHeight="1">
      <c r="A5" s="271"/>
      <c r="B5" s="271"/>
      <c r="C5" s="12" t="s">
        <v>222</v>
      </c>
      <c r="D5" s="47" t="s">
        <v>6</v>
      </c>
      <c r="E5" s="386"/>
      <c r="F5" s="387"/>
      <c r="G5" s="387"/>
      <c r="H5" s="387"/>
      <c r="I5" s="390"/>
    </row>
    <row r="6" spans="1:11" ht="27" customHeight="1">
      <c r="A6" s="281" t="s">
        <v>7</v>
      </c>
      <c r="B6" s="281"/>
      <c r="C6" s="281"/>
      <c r="D6" s="281"/>
      <c r="E6" s="106"/>
      <c r="F6" s="283" t="s">
        <v>8</v>
      </c>
      <c r="G6" s="283"/>
      <c r="H6" s="283"/>
      <c r="I6" s="391"/>
    </row>
    <row r="7" spans="1:11" s="14" customFormat="1" ht="26">
      <c r="A7" s="79" t="s">
        <v>9</v>
      </c>
      <c r="B7" s="46"/>
      <c r="C7" s="46"/>
      <c r="D7" s="45" t="s">
        <v>5</v>
      </c>
      <c r="E7" s="106"/>
      <c r="F7" s="48" t="s">
        <v>10</v>
      </c>
      <c r="G7" s="48" t="s">
        <v>11</v>
      </c>
      <c r="H7" s="48" t="s">
        <v>12</v>
      </c>
      <c r="I7" s="107" t="s">
        <v>13</v>
      </c>
    </row>
    <row r="8" spans="1:11" s="15" customFormat="1" ht="25">
      <c r="A8" s="80">
        <v>1</v>
      </c>
      <c r="B8" s="273"/>
      <c r="C8" s="122" t="s">
        <v>213</v>
      </c>
      <c r="D8" s="47" t="s">
        <v>6</v>
      </c>
      <c r="E8" s="106"/>
      <c r="F8" s="58"/>
      <c r="G8" s="30" t="s">
        <v>14</v>
      </c>
      <c r="H8" s="30" t="s">
        <v>14</v>
      </c>
      <c r="I8" s="81" t="s">
        <v>14</v>
      </c>
    </row>
    <row r="9" spans="1:11" s="15" customFormat="1" ht="13">
      <c r="A9" s="80">
        <v>2</v>
      </c>
      <c r="B9" s="273"/>
      <c r="C9" s="22" t="s">
        <v>210</v>
      </c>
      <c r="D9" s="47" t="s">
        <v>6</v>
      </c>
      <c r="E9" s="106"/>
      <c r="F9" s="58"/>
      <c r="G9" s="30" t="s">
        <v>14</v>
      </c>
      <c r="H9" s="30" t="s">
        <v>14</v>
      </c>
      <c r="I9" s="81" t="s">
        <v>14</v>
      </c>
    </row>
    <row r="10" spans="1:11" s="14" customFormat="1" ht="13">
      <c r="A10" s="84">
        <v>4</v>
      </c>
      <c r="B10" s="63" t="s">
        <v>15</v>
      </c>
      <c r="C10" s="8" t="s">
        <v>16</v>
      </c>
      <c r="D10" s="47" t="s">
        <v>6</v>
      </c>
      <c r="E10" s="106"/>
      <c r="F10" s="54"/>
      <c r="G10" s="13" t="s">
        <v>14</v>
      </c>
      <c r="H10" s="1" t="s">
        <v>14</v>
      </c>
      <c r="I10" s="85" t="s">
        <v>14</v>
      </c>
    </row>
    <row r="11" spans="1:11" s="14" customFormat="1" ht="13">
      <c r="A11" s="84">
        <v>5</v>
      </c>
      <c r="B11" s="65"/>
      <c r="C11" s="8" t="s">
        <v>211</v>
      </c>
      <c r="D11" s="47" t="s">
        <v>6</v>
      </c>
      <c r="E11" s="106"/>
      <c r="F11" s="54" t="s">
        <v>17</v>
      </c>
      <c r="G11" s="13" t="s">
        <v>14</v>
      </c>
      <c r="H11" s="1" t="s">
        <v>14</v>
      </c>
      <c r="I11" s="85" t="s">
        <v>14</v>
      </c>
    </row>
    <row r="12" spans="1:11" s="14" customFormat="1" ht="13">
      <c r="A12" s="84">
        <v>6</v>
      </c>
      <c r="B12" s="65"/>
      <c r="C12" s="8" t="s">
        <v>37</v>
      </c>
      <c r="D12" s="47" t="s">
        <v>6</v>
      </c>
      <c r="E12" s="106"/>
      <c r="F12" s="54" t="s">
        <v>17</v>
      </c>
      <c r="G12" s="13" t="s">
        <v>14</v>
      </c>
      <c r="H12" s="2" t="s">
        <v>40</v>
      </c>
      <c r="I12" s="85" t="s">
        <v>14</v>
      </c>
    </row>
    <row r="13" spans="1:11" s="14" customFormat="1" ht="13">
      <c r="A13" s="84">
        <v>7</v>
      </c>
      <c r="B13" s="64"/>
      <c r="C13" s="23"/>
      <c r="D13" s="49" t="s">
        <v>14</v>
      </c>
      <c r="E13" s="106"/>
      <c r="F13" s="54" t="s">
        <v>18</v>
      </c>
      <c r="G13" s="17" t="s">
        <v>0</v>
      </c>
      <c r="H13" s="183">
        <f>250*1.875*(2500/3750)</f>
        <v>312.5</v>
      </c>
      <c r="I13" s="182" t="str">
        <f>IF(G13="Maak uw keuze (verplicht!)","Keuze maken in kolom G",IF(G13="Nee, niet verkrijgbaar",0,IF(G13="Ja, optioneel (tegen meerprijs)",0,IF(G13="Ja, standaard onderdeel van (prijs) basisuitvoering",H13))))</f>
        <v>Keuze maken in kolom G</v>
      </c>
    </row>
    <row r="14" spans="1:11" s="15" customFormat="1" ht="13">
      <c r="A14" s="100"/>
      <c r="B14" s="4"/>
      <c r="C14" s="4"/>
      <c r="D14" s="57"/>
      <c r="E14" s="106"/>
      <c r="F14" s="56"/>
      <c r="G14" s="4"/>
      <c r="H14" s="4"/>
      <c r="I14" s="101"/>
    </row>
    <row r="15" spans="1:11" s="15" customFormat="1" ht="25">
      <c r="A15" s="80">
        <v>8</v>
      </c>
      <c r="B15" s="70" t="s">
        <v>19</v>
      </c>
      <c r="C15" s="21" t="s">
        <v>214</v>
      </c>
      <c r="D15" s="47" t="s">
        <v>6</v>
      </c>
      <c r="E15" s="106"/>
      <c r="F15" s="59" t="s">
        <v>44</v>
      </c>
      <c r="G15" s="17" t="s">
        <v>0</v>
      </c>
      <c r="H15" s="183">
        <f>250*1.875*(2500/3750)</f>
        <v>312.5</v>
      </c>
      <c r="I15" s="182" t="str">
        <f t="shared" ref="I15:I16" si="0">IF(G15="Maak uw keuze (verplicht!)","Keuze maken in kolom G",IF(G15="Nee, niet verkrijgbaar",0,IF(G15="Ja, optioneel (tegen meerprijs)",0,IF(G15="Ja, standaard onderdeel van (prijs) basisuitvoering",H15))))</f>
        <v>Keuze maken in kolom G</v>
      </c>
    </row>
    <row r="16" spans="1:11" s="15" customFormat="1" ht="28.5" customHeight="1">
      <c r="A16" s="80">
        <v>9</v>
      </c>
      <c r="B16" s="71"/>
      <c r="C16" s="21" t="s">
        <v>215</v>
      </c>
      <c r="D16" s="47" t="s">
        <v>6</v>
      </c>
      <c r="E16" s="106"/>
      <c r="F16" s="59" t="s">
        <v>44</v>
      </c>
      <c r="G16" s="17" t="s">
        <v>0</v>
      </c>
      <c r="H16" s="183">
        <f>250*1.875*(2500/3750)</f>
        <v>312.5</v>
      </c>
      <c r="I16" s="182" t="str">
        <f t="shared" si="0"/>
        <v>Keuze maken in kolom G</v>
      </c>
    </row>
    <row r="17" spans="1:9" s="15" customFormat="1" ht="17.5" customHeight="1">
      <c r="A17" s="80">
        <v>10</v>
      </c>
      <c r="B17" s="72"/>
      <c r="C17" s="21" t="s">
        <v>45</v>
      </c>
      <c r="D17" s="47" t="s">
        <v>6</v>
      </c>
      <c r="E17" s="106"/>
      <c r="F17" s="27"/>
      <c r="G17" s="30" t="s">
        <v>14</v>
      </c>
      <c r="H17" s="30" t="s">
        <v>14</v>
      </c>
      <c r="I17" s="81" t="s">
        <v>14</v>
      </c>
    </row>
    <row r="18" spans="1:9" s="15" customFormat="1" ht="13" hidden="1">
      <c r="A18" s="100"/>
      <c r="B18" s="4"/>
      <c r="C18" s="4"/>
      <c r="D18" s="57"/>
      <c r="E18" s="106"/>
      <c r="F18" s="56"/>
      <c r="G18" s="4"/>
      <c r="H18" s="4"/>
      <c r="I18" s="101"/>
    </row>
    <row r="19" spans="1:9" s="15" customFormat="1" ht="17.149999999999999" customHeight="1">
      <c r="A19" s="80">
        <v>11</v>
      </c>
      <c r="B19" s="70" t="s">
        <v>20</v>
      </c>
      <c r="C19" s="21" t="s">
        <v>21</v>
      </c>
      <c r="D19" s="47" t="s">
        <v>6</v>
      </c>
      <c r="E19" s="106"/>
      <c r="F19" s="60"/>
      <c r="G19" s="30" t="s">
        <v>14</v>
      </c>
      <c r="H19" s="5" t="s">
        <v>14</v>
      </c>
      <c r="I19" s="81" t="s">
        <v>14</v>
      </c>
    </row>
    <row r="20" spans="1:9" s="15" customFormat="1" ht="32.5" customHeight="1">
      <c r="A20" s="80">
        <v>12</v>
      </c>
      <c r="B20" s="71"/>
      <c r="C20" s="21" t="s">
        <v>46</v>
      </c>
      <c r="D20" s="47" t="s">
        <v>6</v>
      </c>
      <c r="E20" s="106"/>
      <c r="F20" s="27" t="s">
        <v>47</v>
      </c>
      <c r="G20" s="17" t="s">
        <v>0</v>
      </c>
      <c r="H20" s="183">
        <f>250*1.875*(2500/3750)</f>
        <v>312.5</v>
      </c>
      <c r="I20" s="182" t="str">
        <f>IF(G20="Maak uw keuze (verplicht!)","Keuze maken in kolom G",IF(G20="Nee, niet verkrijgbaar",0,IF(G20="Ja, optioneel (tegen meerprijs)",0,IF(G20="Ja, standaard onderdeel van (prijs) basisuitvoering",H20))))</f>
        <v>Keuze maken in kolom G</v>
      </c>
    </row>
    <row r="21" spans="1:9" s="15" customFormat="1" ht="13" hidden="1">
      <c r="A21" s="80">
        <v>13</v>
      </c>
      <c r="B21" s="71"/>
      <c r="C21" s="26" t="s">
        <v>48</v>
      </c>
      <c r="D21" s="47" t="s">
        <v>6</v>
      </c>
      <c r="E21" s="106"/>
      <c r="F21" s="27"/>
      <c r="G21" s="30" t="s">
        <v>14</v>
      </c>
      <c r="H21" s="30" t="s">
        <v>14</v>
      </c>
      <c r="I21" s="81" t="s">
        <v>14</v>
      </c>
    </row>
    <row r="22" spans="1:9" s="15" customFormat="1" ht="17.149999999999999" customHeight="1">
      <c r="A22" s="80">
        <v>14</v>
      </c>
      <c r="B22" s="71"/>
      <c r="C22" s="21" t="s">
        <v>49</v>
      </c>
      <c r="D22" s="47" t="s">
        <v>6</v>
      </c>
      <c r="E22" s="106"/>
      <c r="F22" s="27"/>
      <c r="G22" s="30" t="s">
        <v>14</v>
      </c>
      <c r="H22" s="5" t="s">
        <v>14</v>
      </c>
      <c r="I22" s="81" t="s">
        <v>14</v>
      </c>
    </row>
    <row r="23" spans="1:9" s="15" customFormat="1" ht="17.149999999999999" customHeight="1">
      <c r="A23" s="80">
        <v>15</v>
      </c>
      <c r="B23" s="71"/>
      <c r="C23" s="31" t="s">
        <v>50</v>
      </c>
      <c r="D23" s="47" t="s">
        <v>6</v>
      </c>
      <c r="E23" s="106"/>
      <c r="F23" s="27"/>
      <c r="G23" s="30" t="s">
        <v>14</v>
      </c>
      <c r="H23" s="30" t="s">
        <v>14</v>
      </c>
      <c r="I23" s="81" t="s">
        <v>14</v>
      </c>
    </row>
    <row r="24" spans="1:9" s="15" customFormat="1" ht="17.149999999999999" customHeight="1">
      <c r="A24" s="80">
        <v>16</v>
      </c>
      <c r="B24" s="71"/>
      <c r="C24" s="21" t="s">
        <v>22</v>
      </c>
      <c r="D24" s="47" t="s">
        <v>6</v>
      </c>
      <c r="E24" s="106"/>
      <c r="F24" s="27"/>
      <c r="G24" s="30" t="s">
        <v>14</v>
      </c>
      <c r="H24" s="30" t="s">
        <v>14</v>
      </c>
      <c r="I24" s="81" t="s">
        <v>14</v>
      </c>
    </row>
    <row r="25" spans="1:9" s="15" customFormat="1" ht="17.149999999999999" customHeight="1">
      <c r="A25" s="80">
        <v>17</v>
      </c>
      <c r="B25" s="71"/>
      <c r="C25" s="21" t="s">
        <v>38</v>
      </c>
      <c r="D25" s="47" t="s">
        <v>6</v>
      </c>
      <c r="E25" s="106"/>
      <c r="F25" s="27"/>
      <c r="G25" s="30" t="s">
        <v>14</v>
      </c>
      <c r="H25" s="30" t="s">
        <v>14</v>
      </c>
      <c r="I25" s="81" t="s">
        <v>14</v>
      </c>
    </row>
    <row r="26" spans="1:9" s="15" customFormat="1" ht="17.149999999999999" customHeight="1">
      <c r="A26" s="80">
        <v>18</v>
      </c>
      <c r="B26" s="71"/>
      <c r="C26" s="31" t="s">
        <v>51</v>
      </c>
      <c r="D26" s="47" t="s">
        <v>6</v>
      </c>
      <c r="E26" s="106"/>
      <c r="F26" s="27"/>
      <c r="G26" s="30" t="s">
        <v>14</v>
      </c>
      <c r="H26" s="30" t="s">
        <v>14</v>
      </c>
      <c r="I26" s="81" t="s">
        <v>14</v>
      </c>
    </row>
    <row r="27" spans="1:9" s="15" customFormat="1" ht="17.149999999999999" customHeight="1">
      <c r="A27" s="80">
        <v>19</v>
      </c>
      <c r="B27" s="71"/>
      <c r="C27" s="21" t="s">
        <v>52</v>
      </c>
      <c r="D27" s="47" t="s">
        <v>6</v>
      </c>
      <c r="E27" s="106"/>
      <c r="F27" s="27"/>
      <c r="G27" s="30" t="s">
        <v>14</v>
      </c>
      <c r="H27" s="30" t="s">
        <v>14</v>
      </c>
      <c r="I27" s="81" t="s">
        <v>14</v>
      </c>
    </row>
    <row r="28" spans="1:9" s="15" customFormat="1" ht="17.149999999999999" customHeight="1">
      <c r="A28" s="80">
        <v>20</v>
      </c>
      <c r="B28" s="71"/>
      <c r="C28" s="21" t="s">
        <v>212</v>
      </c>
      <c r="D28" s="47" t="s">
        <v>6</v>
      </c>
      <c r="E28" s="106"/>
      <c r="F28" s="27"/>
      <c r="G28" s="30" t="s">
        <v>14</v>
      </c>
      <c r="H28" s="30" t="s">
        <v>14</v>
      </c>
      <c r="I28" s="81" t="s">
        <v>14</v>
      </c>
    </row>
    <row r="29" spans="1:9" s="15" customFormat="1" ht="17.149999999999999" customHeight="1">
      <c r="A29" s="80">
        <v>21</v>
      </c>
      <c r="B29" s="71"/>
      <c r="C29" s="31" t="s">
        <v>53</v>
      </c>
      <c r="D29" s="47" t="s">
        <v>6</v>
      </c>
      <c r="E29" s="106"/>
      <c r="F29" s="27"/>
      <c r="G29" s="30" t="s">
        <v>14</v>
      </c>
      <c r="H29" s="30" t="s">
        <v>14</v>
      </c>
      <c r="I29" s="81" t="s">
        <v>14</v>
      </c>
    </row>
    <row r="30" spans="1:9" s="15" customFormat="1" ht="17.149999999999999" customHeight="1">
      <c r="A30" s="80">
        <v>22</v>
      </c>
      <c r="B30" s="71"/>
      <c r="C30" s="31" t="s">
        <v>54</v>
      </c>
      <c r="D30" s="47" t="s">
        <v>6</v>
      </c>
      <c r="E30" s="106"/>
      <c r="F30" s="27"/>
      <c r="G30" s="30" t="s">
        <v>14</v>
      </c>
      <c r="H30" s="30" t="s">
        <v>14</v>
      </c>
      <c r="I30" s="81" t="s">
        <v>14</v>
      </c>
    </row>
    <row r="31" spans="1:9" s="15" customFormat="1" ht="17.149999999999999" customHeight="1">
      <c r="A31" s="80">
        <v>23</v>
      </c>
      <c r="B31" s="71"/>
      <c r="C31" s="31" t="s">
        <v>55</v>
      </c>
      <c r="D31" s="47" t="s">
        <v>6</v>
      </c>
      <c r="E31" s="106"/>
      <c r="F31" s="27"/>
      <c r="G31" s="30" t="s">
        <v>14</v>
      </c>
      <c r="H31" s="30" t="s">
        <v>14</v>
      </c>
      <c r="I31" s="81" t="s">
        <v>14</v>
      </c>
    </row>
    <row r="32" spans="1:9" s="15" customFormat="1" ht="17.149999999999999" customHeight="1">
      <c r="A32" s="80">
        <v>24</v>
      </c>
      <c r="B32" s="71"/>
      <c r="C32" s="21" t="s">
        <v>56</v>
      </c>
      <c r="D32" s="47" t="s">
        <v>6</v>
      </c>
      <c r="E32" s="106"/>
      <c r="F32" s="27"/>
      <c r="G32" s="30" t="s">
        <v>14</v>
      </c>
      <c r="H32" s="30" t="s">
        <v>14</v>
      </c>
      <c r="I32" s="81" t="s">
        <v>14</v>
      </c>
    </row>
    <row r="33" spans="1:9" s="15" customFormat="1" ht="17.149999999999999" customHeight="1">
      <c r="A33" s="80">
        <v>25</v>
      </c>
      <c r="B33" s="71"/>
      <c r="C33" s="31" t="s">
        <v>23</v>
      </c>
      <c r="D33" s="47" t="s">
        <v>6</v>
      </c>
      <c r="E33" s="106"/>
      <c r="F33" s="27"/>
      <c r="G33" s="30" t="s">
        <v>14</v>
      </c>
      <c r="H33" s="30" t="s">
        <v>14</v>
      </c>
      <c r="I33" s="81" t="s">
        <v>14</v>
      </c>
    </row>
    <row r="34" spans="1:9" s="15" customFormat="1" ht="17.149999999999999" customHeight="1">
      <c r="A34" s="80">
        <v>26</v>
      </c>
      <c r="B34" s="71"/>
      <c r="C34" s="31" t="s">
        <v>57</v>
      </c>
      <c r="D34" s="47" t="s">
        <v>6</v>
      </c>
      <c r="E34" s="106"/>
      <c r="F34" s="27"/>
      <c r="G34" s="30" t="s">
        <v>14</v>
      </c>
      <c r="H34" s="30" t="s">
        <v>14</v>
      </c>
      <c r="I34" s="81" t="s">
        <v>14</v>
      </c>
    </row>
    <row r="35" spans="1:9" s="15" customFormat="1" ht="17.149999999999999" customHeight="1">
      <c r="A35" s="80">
        <v>27</v>
      </c>
      <c r="B35" s="71"/>
      <c r="C35" s="31" t="s">
        <v>58</v>
      </c>
      <c r="D35" s="47" t="s">
        <v>6</v>
      </c>
      <c r="E35" s="106"/>
      <c r="F35" s="27"/>
      <c r="G35" s="30" t="s">
        <v>14</v>
      </c>
      <c r="H35" s="30" t="s">
        <v>14</v>
      </c>
      <c r="I35" s="81" t="s">
        <v>14</v>
      </c>
    </row>
    <row r="36" spans="1:9" s="15" customFormat="1" ht="17.149999999999999" customHeight="1">
      <c r="A36" s="80">
        <v>28</v>
      </c>
      <c r="B36" s="71"/>
      <c r="C36" s="21" t="s">
        <v>24</v>
      </c>
      <c r="D36" s="47" t="s">
        <v>6</v>
      </c>
      <c r="E36" s="106"/>
      <c r="F36" s="27"/>
      <c r="G36" s="30" t="s">
        <v>14</v>
      </c>
      <c r="H36" s="30" t="s">
        <v>14</v>
      </c>
      <c r="I36" s="81" t="s">
        <v>14</v>
      </c>
    </row>
    <row r="37" spans="1:9" s="15" customFormat="1" ht="17.149999999999999" customHeight="1">
      <c r="A37" s="80">
        <v>29</v>
      </c>
      <c r="B37" s="71"/>
      <c r="C37" s="21" t="s">
        <v>25</v>
      </c>
      <c r="D37" s="47" t="s">
        <v>6</v>
      </c>
      <c r="E37" s="106"/>
      <c r="F37" s="27"/>
      <c r="G37" s="30" t="s">
        <v>14</v>
      </c>
      <c r="H37" s="30" t="s">
        <v>14</v>
      </c>
      <c r="I37" s="81" t="s">
        <v>14</v>
      </c>
    </row>
    <row r="38" spans="1:9" s="15" customFormat="1" ht="17.149999999999999" customHeight="1">
      <c r="A38" s="80">
        <v>30</v>
      </c>
      <c r="B38" s="72"/>
      <c r="C38" s="21" t="s">
        <v>59</v>
      </c>
      <c r="D38" s="47" t="s">
        <v>6</v>
      </c>
      <c r="E38" s="106"/>
      <c r="F38" s="27"/>
      <c r="G38" s="30" t="s">
        <v>14</v>
      </c>
      <c r="H38" s="30" t="s">
        <v>14</v>
      </c>
      <c r="I38" s="81" t="s">
        <v>14</v>
      </c>
    </row>
    <row r="39" spans="1:9" s="15" customFormat="1" ht="13" hidden="1">
      <c r="A39" s="100"/>
      <c r="B39" s="4"/>
      <c r="C39" s="4"/>
      <c r="D39" s="259"/>
      <c r="E39" s="106"/>
      <c r="F39" s="56"/>
      <c r="G39" s="4"/>
      <c r="H39" s="4"/>
      <c r="I39" s="101"/>
    </row>
    <row r="40" spans="1:9" s="15" customFormat="1" ht="25" hidden="1">
      <c r="A40" s="86">
        <v>31</v>
      </c>
      <c r="B40" s="67" t="s">
        <v>26</v>
      </c>
      <c r="C40" s="21" t="s">
        <v>60</v>
      </c>
      <c r="D40" s="47" t="s">
        <v>6</v>
      </c>
      <c r="E40" s="106"/>
      <c r="F40" s="27"/>
      <c r="G40" s="30" t="s">
        <v>14</v>
      </c>
      <c r="H40" s="30" t="s">
        <v>14</v>
      </c>
      <c r="I40" s="81" t="s">
        <v>14</v>
      </c>
    </row>
    <row r="41" spans="1:9" s="15" customFormat="1" ht="16" customHeight="1">
      <c r="A41" s="86">
        <v>32</v>
      </c>
      <c r="B41" s="68"/>
      <c r="C41" s="21" t="s">
        <v>61</v>
      </c>
      <c r="D41" s="47" t="s">
        <v>6</v>
      </c>
      <c r="E41" s="106"/>
      <c r="F41" s="27"/>
      <c r="G41" s="30" t="s">
        <v>14</v>
      </c>
      <c r="H41" s="30" t="s">
        <v>14</v>
      </c>
      <c r="I41" s="81" t="s">
        <v>14</v>
      </c>
    </row>
    <row r="42" spans="1:9" s="15" customFormat="1" ht="16" customHeight="1">
      <c r="A42" s="86">
        <v>33</v>
      </c>
      <c r="B42" s="68"/>
      <c r="C42" s="21" t="s">
        <v>62</v>
      </c>
      <c r="D42" s="47" t="s">
        <v>6</v>
      </c>
      <c r="E42" s="106"/>
      <c r="F42" s="27"/>
      <c r="G42" s="30" t="s">
        <v>14</v>
      </c>
      <c r="H42" s="30" t="s">
        <v>14</v>
      </c>
      <c r="I42" s="81" t="s">
        <v>14</v>
      </c>
    </row>
    <row r="43" spans="1:9" s="15" customFormat="1" ht="16" customHeight="1">
      <c r="A43" s="86">
        <v>34</v>
      </c>
      <c r="B43" s="68"/>
      <c r="C43" s="21" t="s">
        <v>63</v>
      </c>
      <c r="D43" s="47" t="s">
        <v>6</v>
      </c>
      <c r="E43" s="106"/>
      <c r="F43" s="27"/>
      <c r="G43" s="30" t="s">
        <v>14</v>
      </c>
      <c r="H43" s="30" t="s">
        <v>14</v>
      </c>
      <c r="I43" s="81" t="s">
        <v>14</v>
      </c>
    </row>
    <row r="44" spans="1:9" s="15" customFormat="1" ht="16" customHeight="1">
      <c r="A44" s="86">
        <v>35</v>
      </c>
      <c r="B44" s="68"/>
      <c r="C44" s="21" t="s">
        <v>64</v>
      </c>
      <c r="D44" s="47" t="s">
        <v>6</v>
      </c>
      <c r="E44" s="106"/>
      <c r="F44" s="27"/>
      <c r="G44" s="30" t="s">
        <v>14</v>
      </c>
      <c r="H44" s="30" t="s">
        <v>14</v>
      </c>
      <c r="I44" s="81" t="s">
        <v>14</v>
      </c>
    </row>
    <row r="45" spans="1:9" s="15" customFormat="1" ht="16" customHeight="1">
      <c r="A45" s="86">
        <v>36</v>
      </c>
      <c r="B45" s="68"/>
      <c r="C45" s="21" t="s">
        <v>65</v>
      </c>
      <c r="D45" s="47" t="s">
        <v>6</v>
      </c>
      <c r="E45" s="106"/>
      <c r="F45" s="27"/>
      <c r="G45" s="30" t="s">
        <v>14</v>
      </c>
      <c r="H45" s="30" t="s">
        <v>14</v>
      </c>
      <c r="I45" s="81" t="s">
        <v>14</v>
      </c>
    </row>
    <row r="46" spans="1:9" s="15" customFormat="1" ht="16" customHeight="1">
      <c r="A46" s="86">
        <v>37</v>
      </c>
      <c r="B46" s="68"/>
      <c r="C46" s="21" t="s">
        <v>66</v>
      </c>
      <c r="D46" s="47" t="s">
        <v>6</v>
      </c>
      <c r="E46" s="106"/>
      <c r="F46" s="27"/>
      <c r="G46" s="30" t="s">
        <v>14</v>
      </c>
      <c r="H46" s="30" t="s">
        <v>14</v>
      </c>
      <c r="I46" s="81" t="s">
        <v>14</v>
      </c>
    </row>
    <row r="47" spans="1:9" s="15" customFormat="1" ht="16" customHeight="1">
      <c r="A47" s="86">
        <v>38</v>
      </c>
      <c r="B47" s="68"/>
      <c r="C47" s="21" t="s">
        <v>27</v>
      </c>
      <c r="D47" s="47" t="s">
        <v>6</v>
      </c>
      <c r="E47" s="106"/>
      <c r="F47" s="27"/>
      <c r="G47" s="30" t="s">
        <v>14</v>
      </c>
      <c r="H47" s="30" t="s">
        <v>14</v>
      </c>
      <c r="I47" s="81" t="s">
        <v>14</v>
      </c>
    </row>
    <row r="48" spans="1:9" s="15" customFormat="1" ht="16" customHeight="1">
      <c r="A48" s="86">
        <v>39</v>
      </c>
      <c r="B48" s="69"/>
      <c r="C48" s="21" t="s">
        <v>67</v>
      </c>
      <c r="D48" s="47" t="s">
        <v>6</v>
      </c>
      <c r="E48" s="106"/>
      <c r="F48" s="27"/>
      <c r="G48" s="30" t="s">
        <v>14</v>
      </c>
      <c r="H48" s="30" t="s">
        <v>14</v>
      </c>
      <c r="I48" s="81" t="s">
        <v>14</v>
      </c>
    </row>
    <row r="49" spans="1:9" s="15" customFormat="1" ht="13" hidden="1">
      <c r="A49" s="100"/>
      <c r="B49" s="4"/>
      <c r="C49" s="4"/>
      <c r="D49" s="259"/>
      <c r="E49" s="106"/>
      <c r="F49" s="56"/>
      <c r="G49" s="4"/>
      <c r="H49" s="4"/>
      <c r="I49" s="101"/>
    </row>
    <row r="50" spans="1:9" s="15" customFormat="1" ht="25" hidden="1">
      <c r="A50" s="87">
        <v>40</v>
      </c>
      <c r="B50" s="74" t="s">
        <v>68</v>
      </c>
      <c r="C50" s="21" t="s">
        <v>69</v>
      </c>
      <c r="D50" s="47" t="s">
        <v>6</v>
      </c>
      <c r="E50" s="106"/>
      <c r="F50" s="27"/>
      <c r="G50" s="30" t="s">
        <v>14</v>
      </c>
      <c r="H50" s="30" t="s">
        <v>14</v>
      </c>
      <c r="I50" s="81" t="s">
        <v>14</v>
      </c>
    </row>
    <row r="51" spans="1:9" s="15" customFormat="1" ht="17.149999999999999" customHeight="1">
      <c r="A51" s="87">
        <v>41</v>
      </c>
      <c r="B51" s="75"/>
      <c r="C51" s="21" t="s">
        <v>61</v>
      </c>
      <c r="D51" s="47" t="s">
        <v>6</v>
      </c>
      <c r="E51" s="106"/>
      <c r="F51" s="27"/>
      <c r="G51" s="30" t="s">
        <v>14</v>
      </c>
      <c r="H51" s="30" t="s">
        <v>14</v>
      </c>
      <c r="I51" s="81" t="s">
        <v>14</v>
      </c>
    </row>
    <row r="52" spans="1:9" s="15" customFormat="1" ht="17.149999999999999" customHeight="1">
      <c r="A52" s="87">
        <v>42</v>
      </c>
      <c r="B52" s="75"/>
      <c r="C52" s="21" t="s">
        <v>70</v>
      </c>
      <c r="D52" s="47" t="s">
        <v>6</v>
      </c>
      <c r="E52" s="106"/>
      <c r="F52" s="27"/>
      <c r="G52" s="30" t="s">
        <v>14</v>
      </c>
      <c r="H52" s="30" t="s">
        <v>14</v>
      </c>
      <c r="I52" s="81" t="s">
        <v>14</v>
      </c>
    </row>
    <row r="53" spans="1:9" s="15" customFormat="1" ht="17.149999999999999" customHeight="1">
      <c r="A53" s="87">
        <v>43</v>
      </c>
      <c r="B53" s="75"/>
      <c r="C53" s="21" t="s">
        <v>64</v>
      </c>
      <c r="D53" s="47" t="s">
        <v>6</v>
      </c>
      <c r="E53" s="106"/>
      <c r="F53" s="27"/>
      <c r="G53" s="30" t="s">
        <v>14</v>
      </c>
      <c r="H53" s="30" t="s">
        <v>14</v>
      </c>
      <c r="I53" s="81" t="s">
        <v>14</v>
      </c>
    </row>
    <row r="54" spans="1:9" s="15" customFormat="1" ht="17.149999999999999" customHeight="1">
      <c r="A54" s="87">
        <v>44</v>
      </c>
      <c r="B54" s="75"/>
      <c r="C54" s="21" t="s">
        <v>71</v>
      </c>
      <c r="D54" s="47" t="s">
        <v>6</v>
      </c>
      <c r="E54" s="106"/>
      <c r="F54" s="27"/>
      <c r="G54" s="30" t="s">
        <v>14</v>
      </c>
      <c r="H54" s="30" t="s">
        <v>14</v>
      </c>
      <c r="I54" s="81" t="s">
        <v>14</v>
      </c>
    </row>
    <row r="55" spans="1:9" s="15" customFormat="1" ht="17.149999999999999" customHeight="1">
      <c r="A55" s="87">
        <v>45</v>
      </c>
      <c r="B55" s="75"/>
      <c r="C55" s="24" t="s">
        <v>72</v>
      </c>
      <c r="D55" s="47" t="s">
        <v>6</v>
      </c>
      <c r="E55" s="106"/>
      <c r="F55" s="27"/>
      <c r="G55" s="30" t="s">
        <v>14</v>
      </c>
      <c r="H55" s="30" t="s">
        <v>14</v>
      </c>
      <c r="I55" s="81" t="s">
        <v>14</v>
      </c>
    </row>
    <row r="56" spans="1:9" s="15" customFormat="1" ht="17.149999999999999" customHeight="1">
      <c r="A56" s="87">
        <v>46</v>
      </c>
      <c r="B56" s="76"/>
      <c r="C56" s="21" t="s">
        <v>73</v>
      </c>
      <c r="D56" s="47" t="s">
        <v>6</v>
      </c>
      <c r="E56" s="106"/>
      <c r="F56" s="27"/>
      <c r="G56" s="30" t="s">
        <v>14</v>
      </c>
      <c r="H56" s="30" t="s">
        <v>14</v>
      </c>
      <c r="I56" s="81" t="s">
        <v>14</v>
      </c>
    </row>
    <row r="57" spans="1:9" s="15" customFormat="1" ht="13" hidden="1">
      <c r="A57" s="100"/>
      <c r="B57" s="4"/>
      <c r="C57" s="4"/>
      <c r="D57" s="259"/>
      <c r="E57" s="106"/>
      <c r="F57" s="56"/>
      <c r="G57" s="4"/>
      <c r="H57" s="4"/>
      <c r="I57" s="101"/>
    </row>
    <row r="58" spans="1:9" s="15" customFormat="1" ht="17.149999999999999" customHeight="1">
      <c r="A58" s="86">
        <v>47</v>
      </c>
      <c r="B58" s="67" t="s">
        <v>28</v>
      </c>
      <c r="C58" s="21" t="s">
        <v>39</v>
      </c>
      <c r="D58" s="47" t="s">
        <v>6</v>
      </c>
      <c r="E58" s="106"/>
      <c r="F58" s="27"/>
      <c r="G58" s="30" t="s">
        <v>14</v>
      </c>
      <c r="H58" s="30" t="s">
        <v>14</v>
      </c>
      <c r="I58" s="81" t="s">
        <v>14</v>
      </c>
    </row>
    <row r="59" spans="1:9" s="15" customFormat="1" ht="17.149999999999999" customHeight="1">
      <c r="A59" s="86">
        <v>48</v>
      </c>
      <c r="B59" s="69"/>
      <c r="C59" s="24" t="s">
        <v>74</v>
      </c>
      <c r="D59" s="47" t="s">
        <v>6</v>
      </c>
      <c r="E59" s="106"/>
      <c r="F59" s="27"/>
      <c r="G59" s="30" t="s">
        <v>14</v>
      </c>
      <c r="H59" s="30" t="s">
        <v>14</v>
      </c>
      <c r="I59" s="81" t="s">
        <v>14</v>
      </c>
    </row>
    <row r="60" spans="1:9" s="15" customFormat="1" ht="13" hidden="1">
      <c r="A60" s="100"/>
      <c r="B60" s="4"/>
      <c r="C60" s="4"/>
      <c r="D60" s="259"/>
      <c r="E60" s="106"/>
      <c r="F60" s="56"/>
      <c r="G60" s="4"/>
      <c r="H60" s="4"/>
      <c r="I60" s="101"/>
    </row>
    <row r="61" spans="1:9" s="15" customFormat="1" ht="25" hidden="1">
      <c r="A61" s="86">
        <v>49</v>
      </c>
      <c r="B61" s="67" t="s">
        <v>29</v>
      </c>
      <c r="C61" s="21" t="s">
        <v>75</v>
      </c>
      <c r="D61" s="47" t="s">
        <v>6</v>
      </c>
      <c r="E61" s="106"/>
      <c r="F61" s="27"/>
      <c r="G61" s="30" t="s">
        <v>14</v>
      </c>
      <c r="H61" s="30" t="s">
        <v>14</v>
      </c>
      <c r="I61" s="81" t="s">
        <v>14</v>
      </c>
    </row>
    <row r="62" spans="1:9" s="15" customFormat="1" ht="17.149999999999999" customHeight="1">
      <c r="A62" s="86">
        <v>50</v>
      </c>
      <c r="B62" s="68"/>
      <c r="C62" s="21" t="s">
        <v>76</v>
      </c>
      <c r="D62" s="47" t="s">
        <v>6</v>
      </c>
      <c r="E62" s="106"/>
      <c r="F62" s="27"/>
      <c r="G62" s="30" t="s">
        <v>14</v>
      </c>
      <c r="H62" s="30" t="s">
        <v>14</v>
      </c>
      <c r="I62" s="81" t="s">
        <v>14</v>
      </c>
    </row>
    <row r="63" spans="1:9" s="15" customFormat="1" ht="17.149999999999999" customHeight="1">
      <c r="A63" s="86">
        <v>51</v>
      </c>
      <c r="B63" s="68"/>
      <c r="C63" s="21" t="s">
        <v>77</v>
      </c>
      <c r="D63" s="47" t="s">
        <v>6</v>
      </c>
      <c r="E63" s="106"/>
      <c r="F63" s="27"/>
      <c r="G63" s="30" t="s">
        <v>14</v>
      </c>
      <c r="H63" s="30" t="s">
        <v>14</v>
      </c>
      <c r="I63" s="81" t="s">
        <v>14</v>
      </c>
    </row>
    <row r="64" spans="1:9" s="15" customFormat="1" ht="17.149999999999999" customHeight="1">
      <c r="A64" s="86">
        <v>52</v>
      </c>
      <c r="B64" s="69"/>
      <c r="C64" s="21" t="s">
        <v>78</v>
      </c>
      <c r="D64" s="47" t="s">
        <v>6</v>
      </c>
      <c r="E64" s="106"/>
      <c r="F64" s="27"/>
      <c r="G64" s="30" t="s">
        <v>14</v>
      </c>
      <c r="H64" s="30" t="s">
        <v>14</v>
      </c>
      <c r="I64" s="81" t="s">
        <v>14</v>
      </c>
    </row>
    <row r="65" spans="1:9" s="15" customFormat="1" ht="17.149999999999999" customHeight="1">
      <c r="A65" s="86"/>
      <c r="B65" s="69"/>
      <c r="C65" s="21" t="s">
        <v>43</v>
      </c>
      <c r="D65" s="47" t="s">
        <v>6</v>
      </c>
      <c r="E65" s="106"/>
      <c r="F65" s="27"/>
      <c r="G65" s="30" t="s">
        <v>14</v>
      </c>
      <c r="H65" s="30" t="s">
        <v>14</v>
      </c>
      <c r="I65" s="81" t="s">
        <v>14</v>
      </c>
    </row>
    <row r="66" spans="1:9" s="15" customFormat="1" ht="13" hidden="1">
      <c r="A66" s="100"/>
      <c r="B66" s="4"/>
      <c r="C66" s="4"/>
      <c r="D66" s="259"/>
      <c r="E66" s="106"/>
      <c r="F66" s="56"/>
      <c r="G66" s="4"/>
      <c r="H66" s="4"/>
      <c r="I66" s="101"/>
    </row>
    <row r="67" spans="1:9" s="15" customFormat="1" ht="17.149999999999999" customHeight="1">
      <c r="A67" s="86">
        <v>53</v>
      </c>
      <c r="B67" s="67" t="s">
        <v>30</v>
      </c>
      <c r="C67" s="24" t="s">
        <v>79</v>
      </c>
      <c r="D67" s="47" t="s">
        <v>6</v>
      </c>
      <c r="E67" s="106"/>
      <c r="F67" s="27"/>
      <c r="G67" s="30" t="s">
        <v>14</v>
      </c>
      <c r="H67" s="30" t="s">
        <v>14</v>
      </c>
      <c r="I67" s="81" t="s">
        <v>14</v>
      </c>
    </row>
    <row r="68" spans="1:9" s="15" customFormat="1" ht="17.149999999999999" customHeight="1">
      <c r="A68" s="86">
        <v>54</v>
      </c>
      <c r="B68" s="68"/>
      <c r="C68" s="21" t="s">
        <v>80</v>
      </c>
      <c r="D68" s="47" t="s">
        <v>6</v>
      </c>
      <c r="E68" s="106"/>
      <c r="F68" s="27"/>
      <c r="G68" s="30" t="s">
        <v>14</v>
      </c>
      <c r="H68" s="30" t="s">
        <v>14</v>
      </c>
      <c r="I68" s="81" t="s">
        <v>14</v>
      </c>
    </row>
    <row r="69" spans="1:9" s="15" customFormat="1" ht="17.149999999999999" customHeight="1">
      <c r="A69" s="86">
        <v>55</v>
      </c>
      <c r="B69" s="69"/>
      <c r="C69" s="21" t="s">
        <v>81</v>
      </c>
      <c r="D69" s="47" t="s">
        <v>6</v>
      </c>
      <c r="E69" s="106"/>
      <c r="F69" s="27"/>
      <c r="G69" s="30" t="s">
        <v>14</v>
      </c>
      <c r="H69" s="30" t="s">
        <v>14</v>
      </c>
      <c r="I69" s="81" t="s">
        <v>14</v>
      </c>
    </row>
    <row r="70" spans="1:9" s="15" customFormat="1" ht="13" hidden="1">
      <c r="A70" s="100"/>
      <c r="B70" s="4"/>
      <c r="C70" s="4"/>
      <c r="D70" s="259"/>
      <c r="E70" s="106"/>
      <c r="F70" s="56"/>
      <c r="G70" s="4"/>
      <c r="H70" s="4"/>
      <c r="I70" s="101"/>
    </row>
    <row r="71" spans="1:9" s="15" customFormat="1" ht="17.149999999999999" customHeight="1">
      <c r="A71" s="88">
        <v>56</v>
      </c>
      <c r="B71" s="67" t="s">
        <v>82</v>
      </c>
      <c r="C71" s="383" t="s">
        <v>83</v>
      </c>
      <c r="D71" s="47" t="s">
        <v>6</v>
      </c>
      <c r="E71" s="106"/>
      <c r="F71" s="27"/>
      <c r="G71" s="30" t="s">
        <v>14</v>
      </c>
      <c r="H71" s="30" t="s">
        <v>14</v>
      </c>
      <c r="I71" s="81" t="s">
        <v>14</v>
      </c>
    </row>
    <row r="72" spans="1:9" s="15" customFormat="1" ht="17.149999999999999" customHeight="1">
      <c r="A72" s="89">
        <v>57</v>
      </c>
      <c r="B72" s="383" t="s">
        <v>17</v>
      </c>
      <c r="C72" s="28" t="s">
        <v>84</v>
      </c>
      <c r="D72" s="47" t="s">
        <v>6</v>
      </c>
      <c r="E72" s="106"/>
      <c r="F72" s="27"/>
      <c r="G72" s="30" t="s">
        <v>14</v>
      </c>
      <c r="H72" s="30" t="s">
        <v>14</v>
      </c>
      <c r="I72" s="81" t="s">
        <v>14</v>
      </c>
    </row>
    <row r="73" spans="1:9" s="15" customFormat="1" ht="17.149999999999999" customHeight="1">
      <c r="A73" s="90">
        <v>58</v>
      </c>
      <c r="B73" s="383" t="s">
        <v>17</v>
      </c>
      <c r="C73" s="26" t="s">
        <v>85</v>
      </c>
      <c r="D73" s="47" t="s">
        <v>6</v>
      </c>
      <c r="E73" s="106"/>
      <c r="F73" s="27"/>
      <c r="G73" s="30" t="s">
        <v>14</v>
      </c>
      <c r="H73" s="30" t="s">
        <v>14</v>
      </c>
      <c r="I73" s="81" t="s">
        <v>14</v>
      </c>
    </row>
    <row r="74" spans="1:9" s="15" customFormat="1" ht="17.149999999999999" customHeight="1">
      <c r="A74" s="91">
        <v>59</v>
      </c>
      <c r="B74" s="69"/>
      <c r="C74" s="29" t="s">
        <v>86</v>
      </c>
      <c r="D74" s="47" t="s">
        <v>6</v>
      </c>
      <c r="E74" s="106"/>
      <c r="F74" s="27"/>
      <c r="G74" s="30" t="s">
        <v>14</v>
      </c>
      <c r="H74" s="30" t="s">
        <v>14</v>
      </c>
      <c r="I74" s="81" t="s">
        <v>14</v>
      </c>
    </row>
    <row r="75" spans="1:9" s="15" customFormat="1" ht="13" hidden="1">
      <c r="A75" s="82"/>
      <c r="B75" s="10"/>
      <c r="C75" s="4"/>
      <c r="D75" s="260"/>
      <c r="E75" s="106"/>
      <c r="F75" s="56"/>
      <c r="G75" s="10"/>
      <c r="H75" s="10"/>
      <c r="I75" s="99"/>
    </row>
    <row r="76" spans="1:9" s="15" customFormat="1" ht="17.149999999999999" customHeight="1">
      <c r="A76" s="92">
        <v>60</v>
      </c>
      <c r="B76" s="66" t="s">
        <v>87</v>
      </c>
      <c r="C76" s="20" t="s">
        <v>88</v>
      </c>
      <c r="D76" s="47" t="s">
        <v>6</v>
      </c>
      <c r="E76" s="106"/>
      <c r="F76" s="27"/>
      <c r="G76" s="13" t="s">
        <v>14</v>
      </c>
      <c r="H76" s="13" t="s">
        <v>14</v>
      </c>
      <c r="I76" s="85" t="s">
        <v>14</v>
      </c>
    </row>
    <row r="77" spans="1:9" s="15" customFormat="1" ht="17.149999999999999" customHeight="1" thickBot="1">
      <c r="A77" s="92">
        <v>61</v>
      </c>
      <c r="B77" s="73"/>
      <c r="C77" s="20" t="s">
        <v>89</v>
      </c>
      <c r="D77" s="47" t="s">
        <v>6</v>
      </c>
      <c r="E77" s="106"/>
      <c r="F77" s="27"/>
      <c r="G77" s="13" t="s">
        <v>14</v>
      </c>
      <c r="H77" s="13" t="s">
        <v>14</v>
      </c>
      <c r="I77" s="85" t="s">
        <v>14</v>
      </c>
    </row>
    <row r="78" spans="1:9" s="15" customFormat="1" ht="25.5" hidden="1" thickBot="1">
      <c r="A78" s="92">
        <v>62</v>
      </c>
      <c r="B78" s="73"/>
      <c r="C78" s="20" t="s">
        <v>90</v>
      </c>
      <c r="D78" s="47" t="s">
        <v>6</v>
      </c>
      <c r="E78" s="106"/>
      <c r="F78" s="27"/>
      <c r="G78" s="13" t="s">
        <v>14</v>
      </c>
      <c r="H78" s="13" t="s">
        <v>14</v>
      </c>
      <c r="I78" s="85" t="s">
        <v>14</v>
      </c>
    </row>
    <row r="79" spans="1:9" s="15" customFormat="1" ht="25.5" hidden="1" thickBot="1">
      <c r="A79" s="92">
        <v>63</v>
      </c>
      <c r="B79" s="73"/>
      <c r="C79" s="20" t="s">
        <v>91</v>
      </c>
      <c r="D79" s="47" t="s">
        <v>6</v>
      </c>
      <c r="E79" s="106"/>
      <c r="F79" s="27"/>
      <c r="G79" s="13" t="s">
        <v>14</v>
      </c>
      <c r="H79" s="13" t="s">
        <v>14</v>
      </c>
      <c r="I79" s="85" t="s">
        <v>14</v>
      </c>
    </row>
    <row r="80" spans="1:9" s="15" customFormat="1" ht="25.5" hidden="1" thickBot="1">
      <c r="A80" s="92">
        <v>64</v>
      </c>
      <c r="B80" s="73"/>
      <c r="C80" s="20" t="s">
        <v>92</v>
      </c>
      <c r="D80" s="47" t="s">
        <v>6</v>
      </c>
      <c r="E80" s="106"/>
      <c r="F80" s="27"/>
      <c r="G80" s="13" t="s">
        <v>14</v>
      </c>
      <c r="H80" s="13" t="s">
        <v>14</v>
      </c>
      <c r="I80" s="85" t="s">
        <v>14</v>
      </c>
    </row>
    <row r="81" spans="1:9" s="15" customFormat="1" ht="25.5" hidden="1" thickBot="1">
      <c r="A81" s="92">
        <v>65</v>
      </c>
      <c r="B81" s="73"/>
      <c r="C81" s="20" t="s">
        <v>93</v>
      </c>
      <c r="D81" s="47" t="s">
        <v>6</v>
      </c>
      <c r="E81" s="106"/>
      <c r="F81" s="27"/>
      <c r="G81" s="13" t="s">
        <v>14</v>
      </c>
      <c r="H81" s="13" t="s">
        <v>14</v>
      </c>
      <c r="I81" s="85" t="s">
        <v>14</v>
      </c>
    </row>
    <row r="82" spans="1:9" s="15" customFormat="1" ht="25.5" hidden="1" thickBot="1">
      <c r="A82" s="92">
        <v>66</v>
      </c>
      <c r="B82" s="119"/>
      <c r="C82" s="20" t="s">
        <v>94</v>
      </c>
      <c r="D82" s="47" t="s">
        <v>6</v>
      </c>
      <c r="E82" s="106"/>
      <c r="F82" s="27"/>
      <c r="G82" s="13" t="s">
        <v>14</v>
      </c>
      <c r="H82" s="13" t="s">
        <v>14</v>
      </c>
      <c r="I82" s="85" t="s">
        <v>14</v>
      </c>
    </row>
    <row r="83" spans="1:9" s="15" customFormat="1" ht="26.5" hidden="1" thickBot="1">
      <c r="A83" s="93" t="s">
        <v>31</v>
      </c>
      <c r="B83" s="50"/>
      <c r="C83" s="51"/>
      <c r="D83" s="52"/>
      <c r="E83" s="55"/>
      <c r="F83" s="27"/>
      <c r="G83" s="53"/>
      <c r="H83" s="77" t="s">
        <v>32</v>
      </c>
      <c r="I83" s="109" t="s">
        <v>33</v>
      </c>
    </row>
    <row r="84" spans="1:9" s="15" customFormat="1" ht="37.5" customHeight="1" thickBot="1">
      <c r="A84" s="269"/>
      <c r="B84" s="269"/>
      <c r="C84" s="269"/>
      <c r="D84" s="269"/>
      <c r="E84" s="269"/>
      <c r="F84" s="269"/>
      <c r="G84" s="108"/>
      <c r="H84" s="180">
        <f>H13+H15+H16+H20</f>
        <v>1250</v>
      </c>
      <c r="I84" s="180" t="e">
        <f>I13+I15+I16+I20</f>
        <v>#VALUE!</v>
      </c>
    </row>
    <row r="85" spans="1:9" ht="12.75" customHeight="1">
      <c r="A85" s="94"/>
      <c r="B85" s="385"/>
      <c r="C85" s="392"/>
      <c r="D85" s="385"/>
      <c r="E85" s="392"/>
      <c r="F85" s="385"/>
      <c r="G85" s="385"/>
      <c r="H85" s="385"/>
      <c r="I85" s="78"/>
    </row>
    <row r="86" spans="1:9" ht="12.75" customHeight="1">
      <c r="A86" s="94"/>
      <c r="B86" s="385"/>
      <c r="C86" s="392"/>
      <c r="D86" s="385"/>
      <c r="E86" s="392"/>
      <c r="F86" s="385"/>
      <c r="G86" s="385"/>
      <c r="H86" s="385"/>
      <c r="I86" s="78"/>
    </row>
    <row r="87" spans="1:9" ht="26.25" customHeight="1" thickBot="1">
      <c r="A87" s="95"/>
      <c r="B87" s="165" t="s">
        <v>34</v>
      </c>
      <c r="C87" s="316" t="s">
        <v>35</v>
      </c>
      <c r="D87" s="316"/>
      <c r="E87" s="316"/>
      <c r="F87" s="97"/>
      <c r="G87" s="97"/>
      <c r="H87" s="97"/>
      <c r="I87" s="98"/>
    </row>
    <row r="88" spans="1:9" ht="12.75" customHeight="1"/>
    <row r="89" spans="1:9" ht="12.75" customHeight="1"/>
    <row r="90" spans="1:9" ht="12.75" customHeight="1"/>
    <row r="91" spans="1:9" ht="12.75" customHeight="1"/>
    <row r="92" spans="1:9" ht="12.75" customHeight="1"/>
    <row r="93" spans="1:9" ht="12.75" customHeight="1"/>
    <row r="94" spans="1:9" ht="12.75" customHeight="1"/>
    <row r="95" spans="1:9" ht="12.75" customHeight="1"/>
    <row r="96" spans="1:9" ht="12.75" customHeight="1"/>
  </sheetData>
  <sheetProtection algorithmName="SHA-512" hashValue="ss66xV/oZWSjlZluiqPdL10D/YbbMv4v8OQY67JVOUsmIwueV+ec4gBsmZqiszRwf78/gaDD1TIkas2U4fPWQw==" saltValue="NOzGmyfpLYZWV4rWFkP55w==" spinCount="100000" sheet="1" objects="1" scenarios="1"/>
  <mergeCells count="10">
    <mergeCell ref="A1:I1"/>
    <mergeCell ref="A2:I2"/>
    <mergeCell ref="E4:I4"/>
    <mergeCell ref="E5:I5"/>
    <mergeCell ref="B8:B9"/>
    <mergeCell ref="A6:D6"/>
    <mergeCell ref="A84:F84"/>
    <mergeCell ref="C87:E87"/>
    <mergeCell ref="F6:I6"/>
    <mergeCell ref="A5:B5"/>
  </mergeCells>
  <conditionalFormatting sqref="D5 D76:D83 E83">
    <cfRule type="cellIs" dxfId="63" priority="67" operator="equal">
      <formula>"Ja"</formula>
    </cfRule>
    <cfRule type="cellIs" dxfId="62" priority="68" operator="equal">
      <formula>"Nee"</formula>
    </cfRule>
  </conditionalFormatting>
  <conditionalFormatting sqref="D8:D12">
    <cfRule type="cellIs" dxfId="61" priority="41" operator="equal">
      <formula>"Ja"</formula>
    </cfRule>
    <cfRule type="cellIs" dxfId="60" priority="42" operator="equal">
      <formula>"Nee"</formula>
    </cfRule>
  </conditionalFormatting>
  <conditionalFormatting sqref="D15:D17">
    <cfRule type="cellIs" dxfId="59" priority="39" operator="equal">
      <formula>"Ja"</formula>
    </cfRule>
    <cfRule type="cellIs" dxfId="58" priority="40" operator="equal">
      <formula>"Nee"</formula>
    </cfRule>
  </conditionalFormatting>
  <conditionalFormatting sqref="D19:D38">
    <cfRule type="cellIs" dxfId="57" priority="37" operator="equal">
      <formula>"Ja"</formula>
    </cfRule>
    <cfRule type="cellIs" dxfId="56" priority="38" operator="equal">
      <formula>"Nee"</formula>
    </cfRule>
  </conditionalFormatting>
  <conditionalFormatting sqref="D40:D48">
    <cfRule type="cellIs" dxfId="55" priority="35" operator="equal">
      <formula>"Ja"</formula>
    </cfRule>
    <cfRule type="cellIs" dxfId="54" priority="36" operator="equal">
      <formula>"Nee"</formula>
    </cfRule>
  </conditionalFormatting>
  <conditionalFormatting sqref="D50:D56">
    <cfRule type="cellIs" dxfId="53" priority="33" operator="equal">
      <formula>"Ja"</formula>
    </cfRule>
    <cfRule type="cellIs" dxfId="52" priority="34" operator="equal">
      <formula>"Nee"</formula>
    </cfRule>
  </conditionalFormatting>
  <conditionalFormatting sqref="D58:D59">
    <cfRule type="cellIs" dxfId="51" priority="29" operator="equal">
      <formula>"Ja"</formula>
    </cfRule>
    <cfRule type="cellIs" dxfId="50" priority="30" operator="equal">
      <formula>"Nee"</formula>
    </cfRule>
  </conditionalFormatting>
  <conditionalFormatting sqref="D61:D65">
    <cfRule type="cellIs" dxfId="49" priority="27" operator="equal">
      <formula>"Ja"</formula>
    </cfRule>
    <cfRule type="cellIs" dxfId="48" priority="28" operator="equal">
      <formula>"Nee"</formula>
    </cfRule>
  </conditionalFormatting>
  <conditionalFormatting sqref="D67:D69">
    <cfRule type="cellIs" dxfId="47" priority="25" operator="equal">
      <formula>"Ja"</formula>
    </cfRule>
    <cfRule type="cellIs" dxfId="46" priority="26" operator="equal">
      <formula>"Nee"</formula>
    </cfRule>
  </conditionalFormatting>
  <conditionalFormatting sqref="D71:D74">
    <cfRule type="cellIs" dxfId="45" priority="23" operator="equal">
      <formula>"Ja"</formula>
    </cfRule>
    <cfRule type="cellIs" dxfId="44" priority="24" operator="equal">
      <formula>"Nee"</formula>
    </cfRule>
  </conditionalFormatting>
  <conditionalFormatting sqref="G13">
    <cfRule type="containsText" dxfId="43" priority="10" operator="containsText" text="Nee, niet verkrijgbaar">
      <formula>NOT(ISERROR(SEARCH("Nee, niet verkrijgbaar",G13)))</formula>
    </cfRule>
    <cfRule type="containsText" dxfId="42" priority="11" operator="containsText" text="Ja, standaard onderdeel van (prijs) basisuitvoering">
      <formula>NOT(ISERROR(SEARCH("Ja, standaard onderdeel van (prijs) basisuitvoering",G13)))</formula>
    </cfRule>
    <cfRule type="containsText" dxfId="41" priority="12" operator="containsText" text="Ja, optioneel (tegen meerprijs)">
      <formula>NOT(ISERROR(SEARCH("Ja, optioneel (tegen meerprijs)",G13)))</formula>
    </cfRule>
  </conditionalFormatting>
  <conditionalFormatting sqref="G15:G16">
    <cfRule type="containsText" dxfId="40" priority="4" operator="containsText" text="Nee, niet verkrijgbaar">
      <formula>NOT(ISERROR(SEARCH("Nee, niet verkrijgbaar",G15)))</formula>
    </cfRule>
    <cfRule type="containsText" dxfId="39" priority="5" operator="containsText" text="Ja, standaard onderdeel van (prijs) basisuitvoering">
      <formula>NOT(ISERROR(SEARCH("Ja, standaard onderdeel van (prijs) basisuitvoering",G15)))</formula>
    </cfRule>
    <cfRule type="containsText" dxfId="38" priority="6" operator="containsText" text="Ja, optioneel (tegen meerprijs)">
      <formula>NOT(ISERROR(SEARCH("Ja, optioneel (tegen meerprijs)",G15)))</formula>
    </cfRule>
  </conditionalFormatting>
  <conditionalFormatting sqref="G20">
    <cfRule type="containsText" dxfId="37" priority="1" operator="containsText" text="Nee, niet verkrijgbaar">
      <formula>NOT(ISERROR(SEARCH("Nee, niet verkrijgbaar",G20)))</formula>
    </cfRule>
    <cfRule type="containsText" dxfId="36" priority="2" operator="containsText" text="Ja, standaard onderdeel van (prijs) basisuitvoering">
      <formula>NOT(ISERROR(SEARCH("Ja, standaard onderdeel van (prijs) basisuitvoering",G20)))</formula>
    </cfRule>
    <cfRule type="containsText" dxfId="35" priority="3" operator="containsText" text="Ja, optioneel (tegen meerprijs)">
      <formula>NOT(ISERROR(SEARCH("Ja, optioneel (tegen meerprijs)",G20)))</formula>
    </cfRule>
  </conditionalFormatting>
  <dataValidations count="3">
    <dataValidation type="list" allowBlank="1" showInputMessage="1" showErrorMessage="1" sqref="D5 D15:D17 D40:D48 D50:D56 D76:D83 D58:D59 D67:D69 D71:D74 D19:D38 E83 D61:D65 D8:D12" xr:uid="{7813D6EB-A0DB-48EB-B1EA-6914C89D5444}">
      <formula1>"Maak uw keuze, Ja, Nee"</formula1>
    </dataValidation>
    <dataValidation type="list" allowBlank="1" showInputMessage="1" showErrorMessage="1" sqref="G21" xr:uid="{8FA77701-A396-49C7-99E3-D159A17E097F}">
      <formula1>"Maak uw keuze,Niet verkrijgbaar, Optioneel, Standaard (is onderdeel van basisuitvoering)"</formula1>
    </dataValidation>
    <dataValidation type="list" allowBlank="1" showInputMessage="1" showErrorMessage="1" sqref="G13 G20 G15:G16" xr:uid="{3A7BD317-DA2E-48D8-BB38-FF070DAC1E45}">
      <formula1>$K$1:$K$4</formula1>
    </dataValidation>
  </dataValidations>
  <pageMargins left="0.23622047244094491" right="0.23622047244094491" top="0.74803149606299213" bottom="0.74803149606299213" header="0.31496062992125984" footer="0.31496062992125984"/>
  <pageSetup paperSize="9" scale="7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C0953-A20C-4237-B2DE-270B3143C3D4}">
  <sheetPr>
    <pageSetUpPr fitToPage="1"/>
  </sheetPr>
  <dimension ref="A1:L100"/>
  <sheetViews>
    <sheetView topLeftCell="C64" zoomScaleNormal="100" workbookViewId="0">
      <selection activeCell="F82" sqref="F82"/>
    </sheetView>
  </sheetViews>
  <sheetFormatPr defaultColWidth="22.25" defaultRowHeight="0" customHeight="1" zeroHeight="1"/>
  <cols>
    <col min="1" max="1" width="3.33203125" style="3" bestFit="1" customWidth="1"/>
    <col min="2" max="2" width="34.83203125" bestFit="1" customWidth="1"/>
    <col min="3" max="3" width="50.83203125" customWidth="1"/>
    <col min="4" max="4" width="22.58203125" customWidth="1"/>
    <col min="5" max="5" width="6.83203125" customWidth="1"/>
    <col min="6" max="6" width="33.33203125" bestFit="1" customWidth="1"/>
    <col min="7" max="7" width="21.6640625" customWidth="1"/>
    <col min="8" max="8" width="20.25" customWidth="1"/>
    <col min="9" max="9" width="21.33203125" customWidth="1"/>
    <col min="10" max="10" width="51.83203125" customWidth="1"/>
    <col min="11" max="11" width="22.25" hidden="1" customWidth="1"/>
  </cols>
  <sheetData>
    <row r="1" spans="1:11" ht="50.15" customHeight="1">
      <c r="A1" s="367" t="s">
        <v>193</v>
      </c>
      <c r="B1" s="368"/>
      <c r="C1" s="368"/>
      <c r="D1" s="368"/>
      <c r="E1" s="368"/>
      <c r="F1" s="368"/>
      <c r="G1" s="368"/>
      <c r="H1" s="368"/>
      <c r="I1" s="378"/>
      <c r="K1" t="s">
        <v>0</v>
      </c>
    </row>
    <row r="2" spans="1:11" ht="95.25" customHeight="1">
      <c r="A2" s="369" t="s">
        <v>216</v>
      </c>
      <c r="B2" s="370"/>
      <c r="C2" s="370"/>
      <c r="D2" s="370"/>
      <c r="E2" s="370"/>
      <c r="F2" s="370"/>
      <c r="G2" s="370"/>
      <c r="H2" s="370"/>
      <c r="I2" s="379"/>
      <c r="K2" s="14" t="s">
        <v>2</v>
      </c>
    </row>
    <row r="3" spans="1:11" ht="27" customHeight="1">
      <c r="A3" s="371" t="s">
        <v>95</v>
      </c>
      <c r="B3" s="372"/>
      <c r="C3" s="372"/>
      <c r="D3" s="372"/>
      <c r="E3" s="377"/>
      <c r="F3" s="377"/>
      <c r="G3" s="377"/>
      <c r="H3" s="377"/>
      <c r="I3" s="380"/>
      <c r="K3" s="14" t="s">
        <v>3</v>
      </c>
    </row>
    <row r="4" spans="1:11" s="14" customFormat="1" ht="27" customHeight="1">
      <c r="A4" s="79" t="s">
        <v>4</v>
      </c>
      <c r="B4" s="46"/>
      <c r="C4" s="46"/>
      <c r="D4" s="45" t="s">
        <v>5</v>
      </c>
      <c r="E4" s="373"/>
      <c r="F4" s="374"/>
      <c r="G4" s="374"/>
      <c r="H4" s="374"/>
      <c r="I4" s="381"/>
      <c r="K4" s="14" t="s">
        <v>1</v>
      </c>
    </row>
    <row r="5" spans="1:11" s="14" customFormat="1" ht="29.25" customHeight="1">
      <c r="A5" s="271"/>
      <c r="B5" s="272"/>
      <c r="C5" s="12" t="s">
        <v>222</v>
      </c>
      <c r="D5" s="47" t="s">
        <v>6</v>
      </c>
      <c r="E5" s="375"/>
      <c r="F5" s="376"/>
      <c r="G5" s="376"/>
      <c r="H5" s="376"/>
      <c r="I5" s="382"/>
    </row>
    <row r="6" spans="1:11" ht="27" customHeight="1">
      <c r="A6" s="281" t="s">
        <v>7</v>
      </c>
      <c r="B6" s="282"/>
      <c r="C6" s="282"/>
      <c r="D6" s="282"/>
      <c r="E6" s="106"/>
      <c r="F6" s="393" t="s">
        <v>8</v>
      </c>
      <c r="G6" s="394"/>
      <c r="H6" s="394"/>
      <c r="I6" s="395"/>
    </row>
    <row r="7" spans="1:11" s="14" customFormat="1" ht="27" customHeight="1">
      <c r="A7" s="79" t="s">
        <v>9</v>
      </c>
      <c r="B7" s="46"/>
      <c r="C7" s="46"/>
      <c r="D7" s="45" t="s">
        <v>5</v>
      </c>
      <c r="E7" s="106"/>
      <c r="F7" s="48" t="s">
        <v>10</v>
      </c>
      <c r="G7" s="48" t="s">
        <v>11</v>
      </c>
      <c r="H7" s="48" t="s">
        <v>12</v>
      </c>
      <c r="I7" s="107" t="s">
        <v>13</v>
      </c>
    </row>
    <row r="8" spans="1:11" s="15" customFormat="1" ht="25">
      <c r="A8" s="80">
        <v>1</v>
      </c>
      <c r="B8" s="273"/>
      <c r="C8" s="34" t="s">
        <v>217</v>
      </c>
      <c r="D8" s="11" t="s">
        <v>6</v>
      </c>
      <c r="E8" s="106"/>
      <c r="F8" s="32"/>
      <c r="G8" s="30" t="s">
        <v>14</v>
      </c>
      <c r="H8" s="30" t="s">
        <v>14</v>
      </c>
      <c r="I8" s="81" t="s">
        <v>14</v>
      </c>
    </row>
    <row r="9" spans="1:11" s="15" customFormat="1" ht="16" customHeight="1">
      <c r="A9" s="80">
        <v>2</v>
      </c>
      <c r="B9" s="274"/>
      <c r="C9" s="33" t="s">
        <v>42</v>
      </c>
      <c r="D9" s="11" t="s">
        <v>6</v>
      </c>
      <c r="E9" s="106"/>
      <c r="F9" s="32"/>
      <c r="G9" s="30" t="s">
        <v>14</v>
      </c>
      <c r="H9" s="30" t="s">
        <v>14</v>
      </c>
      <c r="I9" s="81" t="s">
        <v>14</v>
      </c>
    </row>
    <row r="10" spans="1:11" s="15" customFormat="1" ht="13">
      <c r="A10" s="82"/>
      <c r="B10" s="10"/>
      <c r="C10" s="10"/>
      <c r="D10" s="10"/>
      <c r="E10" s="106"/>
      <c r="F10" s="10"/>
      <c r="G10" s="10"/>
      <c r="H10" s="43"/>
      <c r="I10" s="83"/>
    </row>
    <row r="11" spans="1:11" s="14" customFormat="1" ht="13">
      <c r="A11" s="84">
        <v>4</v>
      </c>
      <c r="B11" s="278" t="s">
        <v>15</v>
      </c>
      <c r="C11" s="7" t="s">
        <v>16</v>
      </c>
      <c r="D11" s="11" t="s">
        <v>6</v>
      </c>
      <c r="E11" s="106"/>
      <c r="F11" s="7"/>
      <c r="G11" s="13" t="s">
        <v>14</v>
      </c>
      <c r="H11" s="1" t="s">
        <v>14</v>
      </c>
      <c r="I11" s="85" t="s">
        <v>14</v>
      </c>
    </row>
    <row r="12" spans="1:11" s="14" customFormat="1" ht="13" hidden="1">
      <c r="A12" s="84">
        <v>5</v>
      </c>
      <c r="B12" s="279"/>
      <c r="C12" s="7" t="s">
        <v>36</v>
      </c>
      <c r="D12" s="11" t="s">
        <v>6</v>
      </c>
      <c r="E12" s="106"/>
      <c r="F12" s="7" t="s">
        <v>17</v>
      </c>
      <c r="G12" s="13" t="s">
        <v>14</v>
      </c>
      <c r="H12" s="1" t="s">
        <v>14</v>
      </c>
      <c r="I12" s="85" t="s">
        <v>14</v>
      </c>
    </row>
    <row r="13" spans="1:11" s="14" customFormat="1" ht="13">
      <c r="A13" s="84">
        <v>6</v>
      </c>
      <c r="B13" s="279"/>
      <c r="C13" s="7" t="s">
        <v>37</v>
      </c>
      <c r="D13" s="11" t="s">
        <v>6</v>
      </c>
      <c r="E13" s="106"/>
      <c r="F13" s="7" t="s">
        <v>17</v>
      </c>
      <c r="G13" s="13" t="s">
        <v>14</v>
      </c>
      <c r="H13" s="1" t="s">
        <v>40</v>
      </c>
      <c r="I13" s="85" t="s">
        <v>14</v>
      </c>
    </row>
    <row r="14" spans="1:11" s="14" customFormat="1" ht="13">
      <c r="A14" s="84">
        <v>7</v>
      </c>
      <c r="B14" s="280"/>
      <c r="C14" s="9"/>
      <c r="D14" s="13" t="s">
        <v>14</v>
      </c>
      <c r="E14" s="106"/>
      <c r="F14" s="7" t="s">
        <v>18</v>
      </c>
      <c r="G14" s="17" t="s">
        <v>0</v>
      </c>
      <c r="H14" s="183">
        <f>250*1.875*(2500/3750)</f>
        <v>312.5</v>
      </c>
      <c r="I14" s="182" t="str">
        <f>IF(G14="Maak uw keuze (verplicht!)","Keuze maken in kolom G",IF(G14="Nee, niet verkrijgbaar",0,IF(G14="Ja, optioneel (tegen meerprijs)",0,IF(G14="Ja, standaard onderdeel van (prijs) basisuitvoering",H14))))</f>
        <v>Keuze maken in kolom G</v>
      </c>
    </row>
    <row r="15" spans="1:11" s="15" customFormat="1" ht="13">
      <c r="A15" s="82"/>
      <c r="B15" s="10"/>
      <c r="C15" s="10"/>
      <c r="D15" s="10"/>
      <c r="E15" s="106"/>
      <c r="F15" s="10"/>
      <c r="G15" s="10"/>
      <c r="H15" s="43"/>
      <c r="I15" s="83"/>
    </row>
    <row r="16" spans="1:11" s="15" customFormat="1" ht="29.15" customHeight="1">
      <c r="A16" s="80">
        <v>8</v>
      </c>
      <c r="B16" s="275" t="s">
        <v>19</v>
      </c>
      <c r="C16" s="21" t="s">
        <v>214</v>
      </c>
      <c r="D16" s="11" t="s">
        <v>6</v>
      </c>
      <c r="E16" s="106"/>
      <c r="F16" s="35" t="s">
        <v>44</v>
      </c>
      <c r="G16" s="17" t="s">
        <v>0</v>
      </c>
      <c r="H16" s="183">
        <f>250*1.875*(2500/3750)</f>
        <v>312.5</v>
      </c>
      <c r="I16" s="182" t="str">
        <f t="shared" ref="I16:I17" si="0">IF(G16="Maak uw keuze (verplicht!)","Keuze maken in kolom G",IF(G16="Nee, niet verkrijgbaar",0,IF(G16="Ja, optioneel (tegen meerprijs)",0,IF(G16="Ja, standaard onderdeel van (prijs) basisuitvoering",H16))))</f>
        <v>Keuze maken in kolom G</v>
      </c>
    </row>
    <row r="17" spans="1:9" s="15" customFormat="1" ht="13">
      <c r="A17" s="80">
        <v>9</v>
      </c>
      <c r="B17" s="276"/>
      <c r="C17" s="21" t="s">
        <v>215</v>
      </c>
      <c r="D17" s="11" t="s">
        <v>6</v>
      </c>
      <c r="E17" s="106"/>
      <c r="F17" s="35" t="s">
        <v>44</v>
      </c>
      <c r="G17" s="17" t="s">
        <v>0</v>
      </c>
      <c r="H17" s="183">
        <f>250*1.875*(2500/3750)</f>
        <v>312.5</v>
      </c>
      <c r="I17" s="182" t="str">
        <f t="shared" si="0"/>
        <v>Keuze maken in kolom G</v>
      </c>
    </row>
    <row r="18" spans="1:9" s="15" customFormat="1" ht="13">
      <c r="A18" s="80">
        <v>10</v>
      </c>
      <c r="B18" s="277"/>
      <c r="C18" s="21" t="s">
        <v>45</v>
      </c>
      <c r="D18" s="11" t="s">
        <v>6</v>
      </c>
      <c r="E18" s="106"/>
      <c r="F18" s="36"/>
      <c r="G18" s="30" t="s">
        <v>14</v>
      </c>
      <c r="H18" s="30" t="s">
        <v>14</v>
      </c>
      <c r="I18" s="81" t="s">
        <v>14</v>
      </c>
    </row>
    <row r="19" spans="1:9" s="15" customFormat="1" ht="13">
      <c r="A19" s="82"/>
      <c r="B19" s="10"/>
      <c r="C19" s="10"/>
      <c r="D19" s="10"/>
      <c r="E19" s="106"/>
      <c r="F19" s="10"/>
      <c r="G19" s="10"/>
      <c r="H19" s="43"/>
      <c r="I19" s="83"/>
    </row>
    <row r="20" spans="1:9" s="15" customFormat="1" ht="20.149999999999999" customHeight="1">
      <c r="A20" s="80">
        <v>11</v>
      </c>
      <c r="B20" s="70" t="s">
        <v>20</v>
      </c>
      <c r="C20" s="21" t="s">
        <v>21</v>
      </c>
      <c r="D20" s="11" t="s">
        <v>6</v>
      </c>
      <c r="E20" s="106"/>
      <c r="F20" s="25"/>
      <c r="G20" s="30" t="s">
        <v>14</v>
      </c>
      <c r="H20" s="5" t="s">
        <v>14</v>
      </c>
      <c r="I20" s="81" t="s">
        <v>14</v>
      </c>
    </row>
    <row r="21" spans="1:9" s="15" customFormat="1" ht="20" customHeight="1">
      <c r="A21" s="80">
        <v>12</v>
      </c>
      <c r="B21" s="71"/>
      <c r="C21" s="37" t="s">
        <v>96</v>
      </c>
      <c r="D21" s="11" t="s">
        <v>6</v>
      </c>
      <c r="E21" s="106"/>
      <c r="F21" s="21" t="s">
        <v>97</v>
      </c>
      <c r="G21" s="17" t="s">
        <v>0</v>
      </c>
      <c r="H21" s="183">
        <f>250*1.875*(2500/3750)</f>
        <v>312.5</v>
      </c>
      <c r="I21" s="182" t="str">
        <f>IF(G21="Maak uw keuze (verplicht!)","Keuze maken in kolom G",IF(G21="Nee, niet verkrijgbaar",0,IF(G21="Ja, optioneel (tegen meerprijs)",0,IF(G21="Ja, standaard onderdeel van (prijs) basisuitvoering",H21))))</f>
        <v>Keuze maken in kolom G</v>
      </c>
    </row>
    <row r="22" spans="1:9" s="15" customFormat="1" ht="16" customHeight="1">
      <c r="A22" s="80">
        <v>13</v>
      </c>
      <c r="B22" s="383"/>
      <c r="C22" s="38" t="s">
        <v>48</v>
      </c>
      <c r="D22" s="11" t="s">
        <v>6</v>
      </c>
      <c r="E22" s="106"/>
      <c r="F22" s="39"/>
      <c r="G22" s="30" t="s">
        <v>14</v>
      </c>
      <c r="H22" s="30" t="s">
        <v>14</v>
      </c>
      <c r="I22" s="81" t="s">
        <v>14</v>
      </c>
    </row>
    <row r="23" spans="1:9" s="15" customFormat="1" ht="16" customHeight="1">
      <c r="A23" s="80">
        <v>14</v>
      </c>
      <c r="B23" s="71"/>
      <c r="C23" s="40" t="s">
        <v>49</v>
      </c>
      <c r="D23" s="11" t="s">
        <v>6</v>
      </c>
      <c r="E23" s="106"/>
      <c r="F23" s="21"/>
      <c r="G23" s="30" t="s">
        <v>14</v>
      </c>
      <c r="H23" s="5" t="s">
        <v>14</v>
      </c>
      <c r="I23" s="81" t="s">
        <v>14</v>
      </c>
    </row>
    <row r="24" spans="1:9" s="15" customFormat="1" ht="16" customHeight="1">
      <c r="A24" s="80">
        <v>15</v>
      </c>
      <c r="B24" s="71"/>
      <c r="C24" s="31" t="s">
        <v>50</v>
      </c>
      <c r="D24" s="11" t="s">
        <v>6</v>
      </c>
      <c r="E24" s="106"/>
      <c r="F24" s="21"/>
      <c r="G24" s="30" t="s">
        <v>14</v>
      </c>
      <c r="H24" s="30" t="s">
        <v>14</v>
      </c>
      <c r="I24" s="81" t="s">
        <v>14</v>
      </c>
    </row>
    <row r="25" spans="1:9" s="15" customFormat="1" ht="16" customHeight="1">
      <c r="A25" s="80">
        <v>16</v>
      </c>
      <c r="B25" s="71"/>
      <c r="C25" s="21" t="s">
        <v>22</v>
      </c>
      <c r="D25" s="11" t="s">
        <v>6</v>
      </c>
      <c r="E25" s="106"/>
      <c r="F25" s="21"/>
      <c r="G25" s="30" t="s">
        <v>14</v>
      </c>
      <c r="H25" s="30" t="s">
        <v>14</v>
      </c>
      <c r="I25" s="81" t="s">
        <v>14</v>
      </c>
    </row>
    <row r="26" spans="1:9" s="15" customFormat="1" ht="16" customHeight="1">
      <c r="A26" s="80">
        <v>17</v>
      </c>
      <c r="B26" s="71"/>
      <c r="C26" s="21" t="s">
        <v>38</v>
      </c>
      <c r="D26" s="11" t="s">
        <v>6</v>
      </c>
      <c r="E26" s="106"/>
      <c r="F26" s="21"/>
      <c r="G26" s="30" t="s">
        <v>14</v>
      </c>
      <c r="H26" s="30" t="s">
        <v>14</v>
      </c>
      <c r="I26" s="81" t="s">
        <v>14</v>
      </c>
    </row>
    <row r="27" spans="1:9" s="15" customFormat="1" ht="16" customHeight="1">
      <c r="A27" s="80">
        <v>18</v>
      </c>
      <c r="B27" s="71"/>
      <c r="C27" s="31" t="s">
        <v>51</v>
      </c>
      <c r="D27" s="11" t="s">
        <v>6</v>
      </c>
      <c r="E27" s="106"/>
      <c r="F27" s="21"/>
      <c r="G27" s="30" t="s">
        <v>14</v>
      </c>
      <c r="H27" s="30" t="s">
        <v>14</v>
      </c>
      <c r="I27" s="81" t="s">
        <v>14</v>
      </c>
    </row>
    <row r="28" spans="1:9" s="15" customFormat="1" ht="16" customHeight="1">
      <c r="A28" s="80">
        <v>19</v>
      </c>
      <c r="B28" s="71"/>
      <c r="C28" s="21" t="s">
        <v>52</v>
      </c>
      <c r="D28" s="11" t="s">
        <v>6</v>
      </c>
      <c r="E28" s="106"/>
      <c r="F28" s="21"/>
      <c r="G28" s="30" t="s">
        <v>14</v>
      </c>
      <c r="H28" s="30" t="s">
        <v>14</v>
      </c>
      <c r="I28" s="81" t="s">
        <v>14</v>
      </c>
    </row>
    <row r="29" spans="1:9" s="15" customFormat="1" ht="16" customHeight="1">
      <c r="A29" s="80">
        <v>20</v>
      </c>
      <c r="B29" s="71"/>
      <c r="C29" s="21" t="s">
        <v>212</v>
      </c>
      <c r="D29" s="11" t="s">
        <v>6</v>
      </c>
      <c r="E29" s="106"/>
      <c r="F29" s="21"/>
      <c r="G29" s="30" t="s">
        <v>14</v>
      </c>
      <c r="H29" s="30" t="s">
        <v>14</v>
      </c>
      <c r="I29" s="81" t="s">
        <v>14</v>
      </c>
    </row>
    <row r="30" spans="1:9" s="15" customFormat="1" ht="16" customHeight="1">
      <c r="A30" s="80">
        <v>21</v>
      </c>
      <c r="B30" s="71"/>
      <c r="C30" s="44" t="s">
        <v>53</v>
      </c>
      <c r="D30" s="11" t="s">
        <v>6</v>
      </c>
      <c r="E30" s="106"/>
      <c r="F30" s="36"/>
      <c r="G30" s="30" t="s">
        <v>14</v>
      </c>
      <c r="H30" s="30" t="s">
        <v>14</v>
      </c>
      <c r="I30" s="81" t="s">
        <v>14</v>
      </c>
    </row>
    <row r="31" spans="1:9" s="15" customFormat="1" ht="16" customHeight="1">
      <c r="A31" s="80">
        <v>22</v>
      </c>
      <c r="B31" s="71"/>
      <c r="C31" s="44" t="s">
        <v>54</v>
      </c>
      <c r="D31" s="11" t="s">
        <v>6</v>
      </c>
      <c r="E31" s="106"/>
      <c r="F31" s="36"/>
      <c r="G31" s="30" t="s">
        <v>14</v>
      </c>
      <c r="H31" s="30" t="s">
        <v>14</v>
      </c>
      <c r="I31" s="81" t="s">
        <v>14</v>
      </c>
    </row>
    <row r="32" spans="1:9" s="15" customFormat="1" ht="16" customHeight="1">
      <c r="A32" s="80">
        <v>23</v>
      </c>
      <c r="B32" s="71"/>
      <c r="C32" s="44" t="s">
        <v>55</v>
      </c>
      <c r="D32" s="11" t="s">
        <v>6</v>
      </c>
      <c r="E32" s="106"/>
      <c r="F32" s="36"/>
      <c r="G32" s="30" t="s">
        <v>14</v>
      </c>
      <c r="H32" s="30" t="s">
        <v>14</v>
      </c>
      <c r="I32" s="81" t="s">
        <v>14</v>
      </c>
    </row>
    <row r="33" spans="1:9" s="15" customFormat="1" ht="16" customHeight="1">
      <c r="A33" s="80">
        <v>24</v>
      </c>
      <c r="B33" s="71"/>
      <c r="C33" s="34" t="s">
        <v>56</v>
      </c>
      <c r="D33" s="11" t="s">
        <v>6</v>
      </c>
      <c r="E33" s="106"/>
      <c r="F33" s="36"/>
      <c r="G33" s="30" t="s">
        <v>14</v>
      </c>
      <c r="H33" s="30" t="s">
        <v>14</v>
      </c>
      <c r="I33" s="81" t="s">
        <v>14</v>
      </c>
    </row>
    <row r="34" spans="1:9" s="15" customFormat="1" ht="16" customHeight="1">
      <c r="A34" s="80">
        <v>25</v>
      </c>
      <c r="B34" s="71"/>
      <c r="C34" s="44" t="s">
        <v>23</v>
      </c>
      <c r="D34" s="11" t="s">
        <v>6</v>
      </c>
      <c r="E34" s="106"/>
      <c r="F34" s="36"/>
      <c r="G34" s="30" t="s">
        <v>14</v>
      </c>
      <c r="H34" s="30" t="s">
        <v>14</v>
      </c>
      <c r="I34" s="81" t="s">
        <v>14</v>
      </c>
    </row>
    <row r="35" spans="1:9" s="15" customFormat="1" ht="16" customHeight="1">
      <c r="A35" s="80">
        <v>26</v>
      </c>
      <c r="B35" s="71"/>
      <c r="C35" s="44" t="s">
        <v>57</v>
      </c>
      <c r="D35" s="11" t="s">
        <v>6</v>
      </c>
      <c r="E35" s="106"/>
      <c r="F35" s="36"/>
      <c r="G35" s="30" t="s">
        <v>14</v>
      </c>
      <c r="H35" s="30" t="s">
        <v>14</v>
      </c>
      <c r="I35" s="81" t="s">
        <v>14</v>
      </c>
    </row>
    <row r="36" spans="1:9" s="15" customFormat="1" ht="16" customHeight="1">
      <c r="A36" s="80">
        <v>27</v>
      </c>
      <c r="B36" s="71"/>
      <c r="C36" s="44" t="s">
        <v>58</v>
      </c>
      <c r="D36" s="11" t="s">
        <v>6</v>
      </c>
      <c r="E36" s="106"/>
      <c r="F36" s="36"/>
      <c r="G36" s="30" t="s">
        <v>14</v>
      </c>
      <c r="H36" s="30" t="s">
        <v>14</v>
      </c>
      <c r="I36" s="81" t="s">
        <v>14</v>
      </c>
    </row>
    <row r="37" spans="1:9" s="15" customFormat="1" ht="16" customHeight="1">
      <c r="A37" s="80">
        <v>28</v>
      </c>
      <c r="B37" s="71"/>
      <c r="C37" s="34" t="s">
        <v>24</v>
      </c>
      <c r="D37" s="11" t="s">
        <v>6</v>
      </c>
      <c r="E37" s="106"/>
      <c r="F37" s="36"/>
      <c r="G37" s="30" t="s">
        <v>14</v>
      </c>
      <c r="H37" s="30" t="s">
        <v>14</v>
      </c>
      <c r="I37" s="81" t="s">
        <v>14</v>
      </c>
    </row>
    <row r="38" spans="1:9" s="15" customFormat="1" ht="16" customHeight="1">
      <c r="A38" s="80">
        <v>29</v>
      </c>
      <c r="B38" s="71"/>
      <c r="C38" s="34" t="s">
        <v>25</v>
      </c>
      <c r="D38" s="11" t="s">
        <v>6</v>
      </c>
      <c r="E38" s="106"/>
      <c r="F38" s="36"/>
      <c r="G38" s="30" t="s">
        <v>14</v>
      </c>
      <c r="H38" s="30" t="s">
        <v>14</v>
      </c>
      <c r="I38" s="81" t="s">
        <v>14</v>
      </c>
    </row>
    <row r="39" spans="1:9" s="15" customFormat="1" ht="16" customHeight="1">
      <c r="A39" s="80">
        <v>30</v>
      </c>
      <c r="B39" s="72"/>
      <c r="C39" s="34" t="s">
        <v>59</v>
      </c>
      <c r="D39" s="11" t="s">
        <v>6</v>
      </c>
      <c r="E39" s="106"/>
      <c r="F39" s="36"/>
      <c r="G39" s="30" t="s">
        <v>14</v>
      </c>
      <c r="H39" s="30" t="s">
        <v>14</v>
      </c>
      <c r="I39" s="81" t="s">
        <v>14</v>
      </c>
    </row>
    <row r="40" spans="1:9" s="15" customFormat="1" ht="13">
      <c r="A40" s="82"/>
      <c r="B40" s="10"/>
      <c r="C40" s="10"/>
      <c r="D40" s="10"/>
      <c r="E40" s="106"/>
      <c r="F40" s="10"/>
      <c r="G40" s="10"/>
      <c r="H40" s="43"/>
      <c r="I40" s="83"/>
    </row>
    <row r="41" spans="1:9" s="15" customFormat="1" ht="25">
      <c r="A41" s="86">
        <v>31</v>
      </c>
      <c r="B41" s="261" t="s">
        <v>26</v>
      </c>
      <c r="C41" s="21" t="s">
        <v>60</v>
      </c>
      <c r="D41" s="11" t="s">
        <v>6</v>
      </c>
      <c r="E41" s="106"/>
      <c r="F41" s="36"/>
      <c r="G41" s="30" t="s">
        <v>14</v>
      </c>
      <c r="H41" s="30" t="s">
        <v>14</v>
      </c>
      <c r="I41" s="81" t="s">
        <v>14</v>
      </c>
    </row>
    <row r="42" spans="1:9" s="15" customFormat="1" ht="16" customHeight="1">
      <c r="A42" s="86">
        <v>32</v>
      </c>
      <c r="B42" s="262"/>
      <c r="C42" s="21" t="s">
        <v>61</v>
      </c>
      <c r="D42" s="11" t="s">
        <v>6</v>
      </c>
      <c r="E42" s="106"/>
      <c r="F42" s="36"/>
      <c r="G42" s="30" t="s">
        <v>14</v>
      </c>
      <c r="H42" s="30" t="s">
        <v>14</v>
      </c>
      <c r="I42" s="81" t="s">
        <v>14</v>
      </c>
    </row>
    <row r="43" spans="1:9" s="15" customFormat="1" ht="16" customHeight="1">
      <c r="A43" s="86">
        <v>33</v>
      </c>
      <c r="B43" s="262"/>
      <c r="C43" s="21" t="s">
        <v>62</v>
      </c>
      <c r="D43" s="11" t="s">
        <v>6</v>
      </c>
      <c r="E43" s="106"/>
      <c r="F43" s="36"/>
      <c r="G43" s="30" t="s">
        <v>14</v>
      </c>
      <c r="H43" s="30" t="s">
        <v>14</v>
      </c>
      <c r="I43" s="81" t="s">
        <v>14</v>
      </c>
    </row>
    <row r="44" spans="1:9" s="15" customFormat="1" ht="16" customHeight="1">
      <c r="A44" s="86">
        <v>34</v>
      </c>
      <c r="B44" s="262"/>
      <c r="C44" s="21" t="s">
        <v>63</v>
      </c>
      <c r="D44" s="11" t="s">
        <v>6</v>
      </c>
      <c r="E44" s="106"/>
      <c r="F44" s="36"/>
      <c r="G44" s="30" t="s">
        <v>14</v>
      </c>
      <c r="H44" s="30" t="s">
        <v>14</v>
      </c>
      <c r="I44" s="81" t="s">
        <v>14</v>
      </c>
    </row>
    <row r="45" spans="1:9" s="15" customFormat="1" ht="16" customHeight="1">
      <c r="A45" s="86">
        <v>35</v>
      </c>
      <c r="B45" s="262"/>
      <c r="C45" s="21" t="s">
        <v>64</v>
      </c>
      <c r="D45" s="11" t="s">
        <v>6</v>
      </c>
      <c r="E45" s="106"/>
      <c r="F45" s="36"/>
      <c r="G45" s="30" t="s">
        <v>14</v>
      </c>
      <c r="H45" s="30" t="s">
        <v>14</v>
      </c>
      <c r="I45" s="81" t="s">
        <v>14</v>
      </c>
    </row>
    <row r="46" spans="1:9" s="15" customFormat="1" ht="16" customHeight="1">
      <c r="A46" s="86">
        <v>36</v>
      </c>
      <c r="B46" s="262"/>
      <c r="C46" s="21" t="s">
        <v>65</v>
      </c>
      <c r="D46" s="11" t="s">
        <v>6</v>
      </c>
      <c r="E46" s="106"/>
      <c r="F46" s="36"/>
      <c r="G46" s="30" t="s">
        <v>14</v>
      </c>
      <c r="H46" s="30" t="s">
        <v>14</v>
      </c>
      <c r="I46" s="81" t="s">
        <v>14</v>
      </c>
    </row>
    <row r="47" spans="1:9" s="15" customFormat="1" ht="16" customHeight="1">
      <c r="A47" s="86">
        <v>37</v>
      </c>
      <c r="B47" s="262"/>
      <c r="C47" s="21" t="s">
        <v>66</v>
      </c>
      <c r="D47" s="11" t="s">
        <v>6</v>
      </c>
      <c r="E47" s="106"/>
      <c r="F47" s="36"/>
      <c r="G47" s="30" t="s">
        <v>14</v>
      </c>
      <c r="H47" s="30" t="s">
        <v>14</v>
      </c>
      <c r="I47" s="81" t="s">
        <v>14</v>
      </c>
    </row>
    <row r="48" spans="1:9" s="15" customFormat="1" ht="16" customHeight="1">
      <c r="A48" s="86">
        <v>38</v>
      </c>
      <c r="B48" s="262"/>
      <c r="C48" s="21" t="s">
        <v>27</v>
      </c>
      <c r="D48" s="11" t="s">
        <v>6</v>
      </c>
      <c r="E48" s="106"/>
      <c r="F48" s="36"/>
      <c r="G48" s="30" t="s">
        <v>14</v>
      </c>
      <c r="H48" s="30" t="s">
        <v>14</v>
      </c>
      <c r="I48" s="81" t="s">
        <v>14</v>
      </c>
    </row>
    <row r="49" spans="1:9" s="15" customFormat="1" ht="16" customHeight="1">
      <c r="A49" s="86">
        <v>39</v>
      </c>
      <c r="B49" s="263"/>
      <c r="C49" s="21" t="s">
        <v>67</v>
      </c>
      <c r="D49" s="11" t="s">
        <v>6</v>
      </c>
      <c r="E49" s="106"/>
      <c r="F49" s="36"/>
      <c r="G49" s="30" t="s">
        <v>14</v>
      </c>
      <c r="H49" s="30" t="s">
        <v>14</v>
      </c>
      <c r="I49" s="81" t="s">
        <v>14</v>
      </c>
    </row>
    <row r="50" spans="1:9" s="15" customFormat="1" ht="13">
      <c r="A50" s="82"/>
      <c r="B50" s="10"/>
      <c r="C50" s="10"/>
      <c r="D50" s="10"/>
      <c r="E50" s="106"/>
      <c r="F50" s="10"/>
      <c r="G50" s="10"/>
      <c r="H50" s="43"/>
      <c r="I50" s="83"/>
    </row>
    <row r="51" spans="1:9" s="15" customFormat="1" ht="25">
      <c r="A51" s="87">
        <v>40</v>
      </c>
      <c r="B51" s="287" t="s">
        <v>68</v>
      </c>
      <c r="C51" s="21" t="s">
        <v>69</v>
      </c>
      <c r="D51" s="11" t="s">
        <v>6</v>
      </c>
      <c r="E51" s="106"/>
      <c r="F51" s="36"/>
      <c r="G51" s="30" t="s">
        <v>14</v>
      </c>
      <c r="H51" s="30" t="s">
        <v>14</v>
      </c>
      <c r="I51" s="81" t="s">
        <v>14</v>
      </c>
    </row>
    <row r="52" spans="1:9" s="15" customFormat="1" ht="16" customHeight="1">
      <c r="A52" s="87">
        <v>41</v>
      </c>
      <c r="B52" s="288"/>
      <c r="C52" s="21" t="s">
        <v>61</v>
      </c>
      <c r="D52" s="11" t="s">
        <v>6</v>
      </c>
      <c r="E52" s="106"/>
      <c r="F52" s="36"/>
      <c r="G52" s="30" t="s">
        <v>14</v>
      </c>
      <c r="H52" s="30" t="s">
        <v>14</v>
      </c>
      <c r="I52" s="81" t="s">
        <v>14</v>
      </c>
    </row>
    <row r="53" spans="1:9" s="15" customFormat="1" ht="16" customHeight="1">
      <c r="A53" s="87">
        <v>42</v>
      </c>
      <c r="B53" s="288"/>
      <c r="C53" s="21" t="s">
        <v>70</v>
      </c>
      <c r="D53" s="11" t="s">
        <v>6</v>
      </c>
      <c r="E53" s="106"/>
      <c r="F53" s="36"/>
      <c r="G53" s="30" t="s">
        <v>14</v>
      </c>
      <c r="H53" s="30" t="s">
        <v>14</v>
      </c>
      <c r="I53" s="81" t="s">
        <v>14</v>
      </c>
    </row>
    <row r="54" spans="1:9" s="15" customFormat="1" ht="16" customHeight="1">
      <c r="A54" s="87">
        <v>43</v>
      </c>
      <c r="B54" s="288"/>
      <c r="C54" s="21" t="s">
        <v>64</v>
      </c>
      <c r="D54" s="11" t="s">
        <v>6</v>
      </c>
      <c r="E54" s="106"/>
      <c r="F54" s="36"/>
      <c r="G54" s="30" t="s">
        <v>14</v>
      </c>
      <c r="H54" s="30" t="s">
        <v>14</v>
      </c>
      <c r="I54" s="81" t="s">
        <v>14</v>
      </c>
    </row>
    <row r="55" spans="1:9" s="15" customFormat="1" ht="16" customHeight="1">
      <c r="A55" s="87">
        <v>44</v>
      </c>
      <c r="B55" s="288"/>
      <c r="C55" s="21" t="s">
        <v>71</v>
      </c>
      <c r="D55" s="11" t="s">
        <v>6</v>
      </c>
      <c r="E55" s="106"/>
      <c r="F55" s="36"/>
      <c r="G55" s="30" t="s">
        <v>14</v>
      </c>
      <c r="H55" s="30" t="s">
        <v>14</v>
      </c>
      <c r="I55" s="81" t="s">
        <v>14</v>
      </c>
    </row>
    <row r="56" spans="1:9" s="15" customFormat="1" ht="16" customHeight="1">
      <c r="A56" s="87">
        <v>45</v>
      </c>
      <c r="B56" s="288"/>
      <c r="C56" s="24" t="s">
        <v>72</v>
      </c>
      <c r="D56" s="11" t="s">
        <v>6</v>
      </c>
      <c r="E56" s="106"/>
      <c r="F56" s="36"/>
      <c r="G56" s="30" t="s">
        <v>14</v>
      </c>
      <c r="H56" s="30" t="s">
        <v>14</v>
      </c>
      <c r="I56" s="81" t="s">
        <v>14</v>
      </c>
    </row>
    <row r="57" spans="1:9" s="15" customFormat="1" ht="16" customHeight="1">
      <c r="A57" s="87">
        <v>46</v>
      </c>
      <c r="B57" s="289"/>
      <c r="C57" s="21" t="s">
        <v>73</v>
      </c>
      <c r="D57" s="11" t="s">
        <v>6</v>
      </c>
      <c r="E57" s="106"/>
      <c r="F57" s="36"/>
      <c r="G57" s="30" t="s">
        <v>14</v>
      </c>
      <c r="H57" s="30" t="s">
        <v>14</v>
      </c>
      <c r="I57" s="81" t="s">
        <v>14</v>
      </c>
    </row>
    <row r="58" spans="1:9" s="15" customFormat="1" ht="13">
      <c r="A58" s="82"/>
      <c r="B58" s="10"/>
      <c r="C58" s="10"/>
      <c r="D58" s="10"/>
      <c r="E58" s="106"/>
      <c r="F58" s="10"/>
      <c r="G58" s="10"/>
      <c r="H58" s="43"/>
      <c r="I58" s="83"/>
    </row>
    <row r="59" spans="1:9" s="15" customFormat="1" ht="17.149999999999999" customHeight="1">
      <c r="A59" s="86">
        <v>47</v>
      </c>
      <c r="B59" s="261" t="s">
        <v>28</v>
      </c>
      <c r="C59" s="34" t="s">
        <v>39</v>
      </c>
      <c r="D59" s="11" t="s">
        <v>6</v>
      </c>
      <c r="E59" s="106"/>
      <c r="F59" s="36"/>
      <c r="G59" s="30" t="s">
        <v>14</v>
      </c>
      <c r="H59" s="30" t="s">
        <v>14</v>
      </c>
      <c r="I59" s="81" t="s">
        <v>14</v>
      </c>
    </row>
    <row r="60" spans="1:9" s="15" customFormat="1" ht="17.149999999999999" customHeight="1">
      <c r="A60" s="86">
        <v>48</v>
      </c>
      <c r="B60" s="263"/>
      <c r="C60" s="24" t="s">
        <v>74</v>
      </c>
      <c r="D60" s="11" t="s">
        <v>6</v>
      </c>
      <c r="E60" s="106"/>
      <c r="F60" s="36"/>
      <c r="G60" s="30" t="s">
        <v>14</v>
      </c>
      <c r="H60" s="30" t="s">
        <v>14</v>
      </c>
      <c r="I60" s="81" t="s">
        <v>14</v>
      </c>
    </row>
    <row r="61" spans="1:9" s="15" customFormat="1" ht="13">
      <c r="A61" s="82"/>
      <c r="B61" s="10"/>
      <c r="C61" s="10"/>
      <c r="D61" s="10"/>
      <c r="E61" s="106"/>
      <c r="F61" s="10"/>
      <c r="G61" s="10"/>
      <c r="H61" s="43"/>
      <c r="I61" s="83"/>
    </row>
    <row r="62" spans="1:9" s="15" customFormat="1" ht="25">
      <c r="A62" s="86">
        <v>49</v>
      </c>
      <c r="B62" s="261" t="s">
        <v>29</v>
      </c>
      <c r="C62" s="34" t="s">
        <v>75</v>
      </c>
      <c r="D62" s="11" t="s">
        <v>6</v>
      </c>
      <c r="E62" s="106"/>
      <c r="F62" s="36"/>
      <c r="G62" s="30" t="s">
        <v>14</v>
      </c>
      <c r="H62" s="30" t="s">
        <v>14</v>
      </c>
      <c r="I62" s="81" t="s">
        <v>14</v>
      </c>
    </row>
    <row r="63" spans="1:9" s="15" customFormat="1" ht="13">
      <c r="A63" s="86">
        <v>50</v>
      </c>
      <c r="B63" s="262"/>
      <c r="C63" s="34" t="s">
        <v>76</v>
      </c>
      <c r="D63" s="11" t="s">
        <v>6</v>
      </c>
      <c r="E63" s="106"/>
      <c r="F63" s="36"/>
      <c r="G63" s="30" t="s">
        <v>14</v>
      </c>
      <c r="H63" s="30" t="s">
        <v>14</v>
      </c>
      <c r="I63" s="81" t="s">
        <v>14</v>
      </c>
    </row>
    <row r="64" spans="1:9" s="15" customFormat="1" ht="13">
      <c r="A64" s="86">
        <v>51</v>
      </c>
      <c r="B64" s="262"/>
      <c r="C64" s="34" t="s">
        <v>77</v>
      </c>
      <c r="D64" s="11" t="s">
        <v>6</v>
      </c>
      <c r="E64" s="106"/>
      <c r="F64" s="36"/>
      <c r="G64" s="30" t="s">
        <v>14</v>
      </c>
      <c r="H64" s="30" t="s">
        <v>14</v>
      </c>
      <c r="I64" s="81" t="s">
        <v>14</v>
      </c>
    </row>
    <row r="65" spans="1:9" s="15" customFormat="1" ht="13">
      <c r="A65" s="86">
        <v>52</v>
      </c>
      <c r="B65" s="263"/>
      <c r="C65" s="34" t="s">
        <v>78</v>
      </c>
      <c r="D65" s="11" t="s">
        <v>6</v>
      </c>
      <c r="E65" s="106"/>
      <c r="F65" s="36"/>
      <c r="G65" s="30" t="s">
        <v>14</v>
      </c>
      <c r="H65" s="30" t="s">
        <v>14</v>
      </c>
      <c r="I65" s="81" t="s">
        <v>14</v>
      </c>
    </row>
    <row r="66" spans="1:9" s="15" customFormat="1" ht="13">
      <c r="A66" s="86"/>
      <c r="B66" s="69"/>
      <c r="C66" s="34" t="s">
        <v>43</v>
      </c>
      <c r="D66" s="11" t="s">
        <v>6</v>
      </c>
      <c r="E66" s="106"/>
      <c r="F66" s="36"/>
      <c r="G66" s="30" t="s">
        <v>14</v>
      </c>
      <c r="H66" s="30" t="s">
        <v>14</v>
      </c>
      <c r="I66" s="81" t="s">
        <v>14</v>
      </c>
    </row>
    <row r="67" spans="1:9" s="15" customFormat="1" ht="13">
      <c r="A67" s="82"/>
      <c r="B67" s="10"/>
      <c r="C67" s="10"/>
      <c r="D67" s="10"/>
      <c r="E67" s="106"/>
      <c r="F67" s="10"/>
      <c r="G67" s="10"/>
      <c r="H67" s="43"/>
      <c r="I67" s="83"/>
    </row>
    <row r="68" spans="1:9" s="15" customFormat="1" ht="13">
      <c r="A68" s="86">
        <v>53</v>
      </c>
      <c r="B68" s="261" t="s">
        <v>30</v>
      </c>
      <c r="C68" s="34" t="s">
        <v>98</v>
      </c>
      <c r="D68" s="11" t="s">
        <v>6</v>
      </c>
      <c r="E68" s="106"/>
      <c r="F68" s="36"/>
      <c r="G68" s="30" t="s">
        <v>14</v>
      </c>
      <c r="H68" s="30" t="s">
        <v>14</v>
      </c>
      <c r="I68" s="81" t="s">
        <v>14</v>
      </c>
    </row>
    <row r="69" spans="1:9" s="15" customFormat="1" ht="13">
      <c r="A69" s="86">
        <v>54</v>
      </c>
      <c r="B69" s="262"/>
      <c r="C69" s="34" t="s">
        <v>80</v>
      </c>
      <c r="D69" s="11" t="s">
        <v>6</v>
      </c>
      <c r="E69" s="106"/>
      <c r="F69" s="36"/>
      <c r="G69" s="30" t="s">
        <v>14</v>
      </c>
      <c r="H69" s="30" t="s">
        <v>14</v>
      </c>
      <c r="I69" s="81" t="s">
        <v>14</v>
      </c>
    </row>
    <row r="70" spans="1:9" s="15" customFormat="1" ht="13">
      <c r="A70" s="86">
        <v>55</v>
      </c>
      <c r="B70" s="263"/>
      <c r="C70" s="34" t="s">
        <v>81</v>
      </c>
      <c r="D70" s="11" t="s">
        <v>6</v>
      </c>
      <c r="E70" s="106"/>
      <c r="F70" s="36"/>
      <c r="G70" s="30" t="s">
        <v>14</v>
      </c>
      <c r="H70" s="30" t="s">
        <v>14</v>
      </c>
      <c r="I70" s="81" t="s">
        <v>14</v>
      </c>
    </row>
    <row r="71" spans="1:9" s="15" customFormat="1" ht="13">
      <c r="A71" s="82"/>
      <c r="B71" s="10"/>
      <c r="C71" s="10"/>
      <c r="D71" s="10"/>
      <c r="E71" s="106"/>
      <c r="F71" s="10"/>
      <c r="G71" s="10"/>
      <c r="H71" s="43"/>
      <c r="I71" s="83"/>
    </row>
    <row r="72" spans="1:9" s="15" customFormat="1" ht="13">
      <c r="A72" s="88">
        <v>56</v>
      </c>
      <c r="B72" s="67" t="s">
        <v>82</v>
      </c>
      <c r="C72" s="384" t="s">
        <v>83</v>
      </c>
      <c r="D72" s="11" t="s">
        <v>6</v>
      </c>
      <c r="E72" s="106"/>
      <c r="F72" s="36"/>
      <c r="G72" s="30" t="s">
        <v>14</v>
      </c>
      <c r="H72" s="30" t="s">
        <v>14</v>
      </c>
      <c r="I72" s="81" t="s">
        <v>14</v>
      </c>
    </row>
    <row r="73" spans="1:9" s="15" customFormat="1" ht="13">
      <c r="A73" s="89">
        <v>57</v>
      </c>
      <c r="B73" s="383" t="s">
        <v>17</v>
      </c>
      <c r="C73" s="41" t="s">
        <v>99</v>
      </c>
      <c r="D73" s="11" t="s">
        <v>6</v>
      </c>
      <c r="E73" s="106"/>
      <c r="F73" s="39"/>
      <c r="G73" s="30" t="s">
        <v>14</v>
      </c>
      <c r="H73" s="30" t="s">
        <v>14</v>
      </c>
      <c r="I73" s="81" t="s">
        <v>14</v>
      </c>
    </row>
    <row r="74" spans="1:9" s="15" customFormat="1" ht="13">
      <c r="A74" s="90">
        <v>58</v>
      </c>
      <c r="B74" s="383" t="s">
        <v>17</v>
      </c>
      <c r="C74" s="38" t="s">
        <v>85</v>
      </c>
      <c r="D74" s="11" t="s">
        <v>6</v>
      </c>
      <c r="E74" s="106"/>
      <c r="F74" s="39"/>
      <c r="G74" s="30" t="s">
        <v>14</v>
      </c>
      <c r="H74" s="30" t="s">
        <v>14</v>
      </c>
      <c r="I74" s="81" t="s">
        <v>14</v>
      </c>
    </row>
    <row r="75" spans="1:9" s="15" customFormat="1" ht="13">
      <c r="A75" s="91">
        <v>59</v>
      </c>
      <c r="B75" s="69"/>
      <c r="C75" s="42" t="s">
        <v>86</v>
      </c>
      <c r="D75" s="11" t="s">
        <v>6</v>
      </c>
      <c r="E75" s="106"/>
      <c r="F75" s="36"/>
      <c r="G75" s="30" t="s">
        <v>14</v>
      </c>
      <c r="H75" s="30" t="s">
        <v>14</v>
      </c>
      <c r="I75" s="81" t="s">
        <v>14</v>
      </c>
    </row>
    <row r="76" spans="1:9" s="14" customFormat="1" ht="13">
      <c r="A76" s="82"/>
      <c r="B76" s="10"/>
      <c r="C76" s="10"/>
      <c r="D76" s="10"/>
      <c r="E76" s="106"/>
      <c r="F76" s="10"/>
      <c r="G76" s="10"/>
      <c r="H76" s="43"/>
      <c r="I76" s="83"/>
    </row>
    <row r="77" spans="1:9" s="14" customFormat="1" ht="13">
      <c r="A77" s="92">
        <v>60</v>
      </c>
      <c r="B77" s="284" t="s">
        <v>87</v>
      </c>
      <c r="C77" s="18" t="s">
        <v>88</v>
      </c>
      <c r="D77" s="11" t="s">
        <v>6</v>
      </c>
      <c r="E77" s="106"/>
      <c r="F77" s="2"/>
      <c r="G77" s="13" t="s">
        <v>14</v>
      </c>
      <c r="H77" s="13" t="s">
        <v>14</v>
      </c>
      <c r="I77" s="85" t="s">
        <v>14</v>
      </c>
    </row>
    <row r="78" spans="1:9" s="14" customFormat="1" ht="13">
      <c r="A78" s="92">
        <v>61</v>
      </c>
      <c r="B78" s="285"/>
      <c r="C78" s="18" t="s">
        <v>89</v>
      </c>
      <c r="D78" s="11" t="s">
        <v>6</v>
      </c>
      <c r="E78" s="106"/>
      <c r="F78" s="2"/>
      <c r="G78" s="13" t="s">
        <v>14</v>
      </c>
      <c r="H78" s="13" t="s">
        <v>14</v>
      </c>
      <c r="I78" s="85" t="s">
        <v>14</v>
      </c>
    </row>
    <row r="79" spans="1:9" s="14" customFormat="1" ht="25">
      <c r="A79" s="92">
        <v>62</v>
      </c>
      <c r="B79" s="285"/>
      <c r="C79" s="18" t="s">
        <v>90</v>
      </c>
      <c r="D79" s="11" t="s">
        <v>6</v>
      </c>
      <c r="E79" s="106"/>
      <c r="F79" s="2"/>
      <c r="G79" s="13" t="s">
        <v>14</v>
      </c>
      <c r="H79" s="13" t="s">
        <v>14</v>
      </c>
      <c r="I79" s="85" t="s">
        <v>14</v>
      </c>
    </row>
    <row r="80" spans="1:9" s="14" customFormat="1" ht="25">
      <c r="A80" s="92">
        <v>63</v>
      </c>
      <c r="B80" s="285"/>
      <c r="C80" s="18" t="s">
        <v>91</v>
      </c>
      <c r="D80" s="11" t="s">
        <v>6</v>
      </c>
      <c r="E80" s="106"/>
      <c r="F80" s="2"/>
      <c r="G80" s="13" t="s">
        <v>14</v>
      </c>
      <c r="H80" s="13" t="s">
        <v>14</v>
      </c>
      <c r="I80" s="85" t="s">
        <v>14</v>
      </c>
    </row>
    <row r="81" spans="1:9" s="14" customFormat="1" ht="25">
      <c r="A81" s="92">
        <v>64</v>
      </c>
      <c r="B81" s="285"/>
      <c r="C81" s="18" t="s">
        <v>92</v>
      </c>
      <c r="D81" s="11" t="s">
        <v>6</v>
      </c>
      <c r="E81" s="106"/>
      <c r="F81" s="2"/>
      <c r="G81" s="13" t="s">
        <v>14</v>
      </c>
      <c r="H81" s="13" t="s">
        <v>14</v>
      </c>
      <c r="I81" s="85" t="s">
        <v>14</v>
      </c>
    </row>
    <row r="82" spans="1:9" s="14" customFormat="1" ht="25">
      <c r="A82" s="92">
        <v>65</v>
      </c>
      <c r="B82" s="285"/>
      <c r="C82" s="18" t="s">
        <v>93</v>
      </c>
      <c r="D82" s="11" t="s">
        <v>6</v>
      </c>
      <c r="E82" s="106"/>
      <c r="F82" s="2"/>
      <c r="G82" s="13" t="s">
        <v>14</v>
      </c>
      <c r="H82" s="13" t="s">
        <v>14</v>
      </c>
      <c r="I82" s="85" t="s">
        <v>14</v>
      </c>
    </row>
    <row r="83" spans="1:9" s="14" customFormat="1" ht="25">
      <c r="A83" s="92">
        <v>66</v>
      </c>
      <c r="B83" s="286"/>
      <c r="C83" s="18" t="s">
        <v>94</v>
      </c>
      <c r="D83" s="11" t="s">
        <v>6</v>
      </c>
      <c r="E83" s="106"/>
      <c r="F83" s="2"/>
      <c r="G83" s="13" t="s">
        <v>14</v>
      </c>
      <c r="H83" s="13" t="s">
        <v>14</v>
      </c>
      <c r="I83" s="85" t="s">
        <v>14</v>
      </c>
    </row>
    <row r="84" spans="1:9" s="6" customFormat="1" ht="37" customHeight="1" thickBot="1">
      <c r="A84" s="264"/>
      <c r="B84" s="265"/>
      <c r="C84" s="265"/>
      <c r="D84" s="265"/>
      <c r="E84" s="265"/>
      <c r="F84" s="266"/>
      <c r="G84" s="53"/>
      <c r="H84" s="77" t="s">
        <v>32</v>
      </c>
      <c r="I84" s="109" t="s">
        <v>33</v>
      </c>
    </row>
    <row r="85" spans="1:9" ht="28.5" customHeight="1" thickBot="1">
      <c r="A85" s="269"/>
      <c r="B85" s="270"/>
      <c r="C85" s="270"/>
      <c r="D85" s="270"/>
      <c r="E85" s="270"/>
      <c r="F85" s="270"/>
      <c r="G85" s="108"/>
      <c r="H85" s="180">
        <f>H14+H16+H17+H21</f>
        <v>1250</v>
      </c>
      <c r="I85" s="181" t="e">
        <f>I14+I16+I17+I21</f>
        <v>#VALUE!</v>
      </c>
    </row>
    <row r="86" spans="1:9" ht="12.75" customHeight="1">
      <c r="A86" s="94"/>
      <c r="B86" s="385"/>
      <c r="C86" s="385"/>
      <c r="D86" s="385"/>
      <c r="E86" s="385"/>
      <c r="F86" s="385"/>
      <c r="G86" s="385"/>
      <c r="H86" s="385"/>
      <c r="I86" s="78"/>
    </row>
    <row r="87" spans="1:9" ht="33" customHeight="1" thickBot="1">
      <c r="A87" s="95"/>
      <c r="B87" s="96" t="s">
        <v>34</v>
      </c>
      <c r="C87" s="267" t="s">
        <v>35</v>
      </c>
      <c r="D87" s="268"/>
      <c r="E87" s="97"/>
      <c r="F87" s="97"/>
      <c r="G87" s="97"/>
      <c r="H87" s="97"/>
      <c r="I87" s="98"/>
    </row>
    <row r="88" spans="1:9" ht="12.75" customHeight="1"/>
    <row r="89" spans="1:9" ht="12.75" customHeight="1"/>
    <row r="90" spans="1:9" ht="12.75" customHeight="1"/>
    <row r="91" spans="1:9" ht="12.75" customHeight="1"/>
    <row r="92" spans="1:9" ht="12.75" customHeight="1"/>
    <row r="93" spans="1:9" ht="12.75" customHeight="1"/>
    <row r="94" spans="1:9" ht="12.75" customHeight="1"/>
    <row r="95" spans="1:9" ht="12.75" customHeight="1"/>
    <row r="96" spans="1:9" ht="12.75" customHeight="1"/>
    <row r="97" ht="12.75" customHeight="1"/>
    <row r="98" ht="12.75" customHeight="1"/>
    <row r="99" ht="12.75" customHeight="1"/>
    <row r="100" ht="12.75" customHeight="1"/>
  </sheetData>
  <sheetProtection algorithmName="SHA-512" hashValue="vE3tVBi0b2/z69ev/bn6boe6m0mTKCjPbSJYQ6BJRHjeqTNlt/XS7gyG5fXWPmU4kiCUOOiOfMFFtYFGYPH4+w==" saltValue="AeVkV1rUSU1RYJ4/6QnaDg==" spinCount="100000" sheet="1" objects="1" scenarios="1"/>
  <mergeCells count="20">
    <mergeCell ref="A1:I1"/>
    <mergeCell ref="A2:I2"/>
    <mergeCell ref="A3:I3"/>
    <mergeCell ref="E5:I5"/>
    <mergeCell ref="E4:I4"/>
    <mergeCell ref="C87:D87"/>
    <mergeCell ref="A85:F85"/>
    <mergeCell ref="A5:B5"/>
    <mergeCell ref="B8:B9"/>
    <mergeCell ref="B16:B18"/>
    <mergeCell ref="B41:B49"/>
    <mergeCell ref="B11:B14"/>
    <mergeCell ref="A6:D6"/>
    <mergeCell ref="B77:B83"/>
    <mergeCell ref="B51:B57"/>
    <mergeCell ref="B59:B60"/>
    <mergeCell ref="B62:B65"/>
    <mergeCell ref="F6:I6"/>
    <mergeCell ref="B68:B70"/>
    <mergeCell ref="A84:F84"/>
  </mergeCells>
  <conditionalFormatting sqref="D5">
    <cfRule type="cellIs" dxfId="34" priority="10" operator="equal">
      <formula>"Ja"</formula>
    </cfRule>
    <cfRule type="cellIs" dxfId="33" priority="11" operator="equal">
      <formula>"Nee"</formula>
    </cfRule>
  </conditionalFormatting>
  <conditionalFormatting sqref="D8:D9">
    <cfRule type="cellIs" dxfId="32" priority="34" operator="equal">
      <formula>"Ja"</formula>
    </cfRule>
    <cfRule type="cellIs" dxfId="31" priority="35" operator="equal">
      <formula>"Nee"</formula>
    </cfRule>
  </conditionalFormatting>
  <conditionalFormatting sqref="D11:D13">
    <cfRule type="cellIs" dxfId="30" priority="32" operator="equal">
      <formula>"Ja"</formula>
    </cfRule>
    <cfRule type="cellIs" dxfId="29" priority="33" operator="equal">
      <formula>"Nee"</formula>
    </cfRule>
  </conditionalFormatting>
  <conditionalFormatting sqref="D16:D18">
    <cfRule type="cellIs" dxfId="28" priority="30" operator="equal">
      <formula>"Ja"</formula>
    </cfRule>
    <cfRule type="cellIs" dxfId="27" priority="31" operator="equal">
      <formula>"Nee"</formula>
    </cfRule>
  </conditionalFormatting>
  <conditionalFormatting sqref="D20:D39">
    <cfRule type="cellIs" dxfId="26" priority="28" operator="equal">
      <formula>"Ja"</formula>
    </cfRule>
    <cfRule type="cellIs" dxfId="25" priority="29" operator="equal">
      <formula>"Nee"</formula>
    </cfRule>
  </conditionalFormatting>
  <conditionalFormatting sqref="D41:D49">
    <cfRule type="cellIs" dxfId="24" priority="26" operator="equal">
      <formula>"Ja"</formula>
    </cfRule>
    <cfRule type="cellIs" dxfId="23" priority="27" operator="equal">
      <formula>"Nee"</formula>
    </cfRule>
  </conditionalFormatting>
  <conditionalFormatting sqref="D51:D57">
    <cfRule type="cellIs" dxfId="22" priority="24" operator="equal">
      <formula>"Ja"</formula>
    </cfRule>
    <cfRule type="cellIs" dxfId="21" priority="25" operator="equal">
      <formula>"Nee"</formula>
    </cfRule>
  </conditionalFormatting>
  <conditionalFormatting sqref="D59:D60">
    <cfRule type="cellIs" dxfId="20" priority="20" operator="equal">
      <formula>"Ja"</formula>
    </cfRule>
    <cfRule type="cellIs" dxfId="19" priority="21" operator="equal">
      <formula>"Nee"</formula>
    </cfRule>
  </conditionalFormatting>
  <conditionalFormatting sqref="D62:D66">
    <cfRule type="cellIs" dxfId="18" priority="18" operator="equal">
      <formula>"Ja"</formula>
    </cfRule>
    <cfRule type="cellIs" dxfId="17" priority="19" operator="equal">
      <formula>"Nee"</formula>
    </cfRule>
  </conditionalFormatting>
  <conditionalFormatting sqref="D68:D70">
    <cfRule type="cellIs" dxfId="16" priority="16" operator="equal">
      <formula>"Ja"</formula>
    </cfRule>
    <cfRule type="cellIs" dxfId="15" priority="17" operator="equal">
      <formula>"Nee"</formula>
    </cfRule>
  </conditionalFormatting>
  <conditionalFormatting sqref="D72:D75">
    <cfRule type="cellIs" dxfId="14" priority="14" operator="equal">
      <formula>"Ja"</formula>
    </cfRule>
    <cfRule type="cellIs" dxfId="13" priority="15" operator="equal">
      <formula>"Nee"</formula>
    </cfRule>
  </conditionalFormatting>
  <conditionalFormatting sqref="D77:D83">
    <cfRule type="cellIs" dxfId="12" priority="12" operator="equal">
      <formula>"Ja"</formula>
    </cfRule>
    <cfRule type="cellIs" dxfId="11" priority="13" operator="equal">
      <formula>"Nee"</formula>
    </cfRule>
  </conditionalFormatting>
  <conditionalFormatting sqref="G14">
    <cfRule type="containsText" dxfId="10" priority="7" operator="containsText" text="Nee, niet verkrijgbaar">
      <formula>NOT(ISERROR(SEARCH("Nee, niet verkrijgbaar",G14)))</formula>
    </cfRule>
    <cfRule type="containsText" dxfId="9" priority="8" operator="containsText" text="Ja, standaard onderdeel van (prijs) basisuitvoering">
      <formula>NOT(ISERROR(SEARCH("Ja, standaard onderdeel van (prijs) basisuitvoering",G14)))</formula>
    </cfRule>
    <cfRule type="containsText" dxfId="8" priority="9" operator="containsText" text="Ja, optioneel (tegen meerprijs)">
      <formula>NOT(ISERROR(SEARCH("Ja, optioneel (tegen meerprijs)",G14)))</formula>
    </cfRule>
  </conditionalFormatting>
  <conditionalFormatting sqref="G16:G17">
    <cfRule type="containsText" dxfId="7" priority="4" operator="containsText" text="Nee, niet verkrijgbaar">
      <formula>NOT(ISERROR(SEARCH("Nee, niet verkrijgbaar",G16)))</formula>
    </cfRule>
    <cfRule type="containsText" dxfId="6" priority="5" operator="containsText" text="Ja, standaard onderdeel van (prijs) basisuitvoering">
      <formula>NOT(ISERROR(SEARCH("Ja, standaard onderdeel van (prijs) basisuitvoering",G16)))</formula>
    </cfRule>
    <cfRule type="containsText" dxfId="5" priority="6" operator="containsText" text="Ja, optioneel (tegen meerprijs)">
      <formula>NOT(ISERROR(SEARCH("Ja, optioneel (tegen meerprijs)",G16)))</formula>
    </cfRule>
  </conditionalFormatting>
  <conditionalFormatting sqref="G21">
    <cfRule type="containsText" dxfId="4" priority="1" operator="containsText" text="Nee, niet verkrijgbaar">
      <formula>NOT(ISERROR(SEARCH("Nee, niet verkrijgbaar",G21)))</formula>
    </cfRule>
    <cfRule type="containsText" dxfId="3" priority="2" operator="containsText" text="Ja, standaard onderdeel van (prijs) basisuitvoering">
      <formula>NOT(ISERROR(SEARCH("Ja, standaard onderdeel van (prijs) basisuitvoering",G21)))</formula>
    </cfRule>
    <cfRule type="containsText" dxfId="2" priority="3" operator="containsText" text="Ja, optioneel (tegen meerprijs)">
      <formula>NOT(ISERROR(SEARCH("Ja, optioneel (tegen meerprijs)",G21)))</formula>
    </cfRule>
  </conditionalFormatting>
  <dataValidations count="3">
    <dataValidation type="list" allowBlank="1" showInputMessage="1" showErrorMessage="1" sqref="G22" xr:uid="{DF816AB3-2A4D-4802-9AB0-E252B6CF98D9}">
      <formula1>"Maak uw keuze,Niet verkrijgbaar, Optioneel, Standaard (is onderdeel van basisuitvoering)"</formula1>
    </dataValidation>
    <dataValidation type="list" allowBlank="1" showInputMessage="1" showErrorMessage="1" sqref="D62:D66 D16:D18 D41:D49 D51:D57 D77:D83 D59:D60 D68:D70 D5 D20:D39 D72:D75 D11:D13 D8:D9" xr:uid="{1411B56C-4D07-4FC5-9958-D033C57FBC47}">
      <formula1>"Maak uw keuze, Ja, Nee"</formula1>
    </dataValidation>
    <dataValidation type="list" allowBlank="1" showInputMessage="1" showErrorMessage="1" sqref="G14 G21 G16:G17" xr:uid="{CAD8331A-A077-4CDD-BAEA-37F58CD9AD51}">
      <formula1>$K$1:$K$4</formula1>
    </dataValidation>
  </dataValidations>
  <pageMargins left="0.23622047244094491" right="0.23622047244094491" top="0.74803149606299213" bottom="0.74803149606299213" header="0.31496062992125984" footer="0.31496062992125984"/>
  <pageSetup paperSize="9" scale="7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53ED6-CCF0-470B-9C28-0692C7CCFD36}">
  <sheetPr>
    <pageSetUpPr fitToPage="1"/>
  </sheetPr>
  <dimension ref="A1:P21"/>
  <sheetViews>
    <sheetView topLeftCell="A5" zoomScaleNormal="100" workbookViewId="0">
      <selection activeCell="F19" sqref="F19"/>
    </sheetView>
  </sheetViews>
  <sheetFormatPr defaultColWidth="0" defaultRowHeight="12.75" customHeight="1"/>
  <cols>
    <col min="1" max="1" width="33" customWidth="1"/>
    <col min="2" max="2" width="29.75" customWidth="1"/>
    <col min="3" max="3" width="27.25" customWidth="1"/>
    <col min="4" max="4" width="19" customWidth="1"/>
    <col min="5" max="5" width="13.1640625" customWidth="1"/>
    <col min="6" max="6" width="25.83203125" customWidth="1"/>
    <col min="7" max="7" width="21.5" customWidth="1"/>
    <col min="8" max="8" width="29.08203125" customWidth="1"/>
    <col min="9" max="9" width="23.83203125" customWidth="1"/>
    <col min="10" max="10" width="18.33203125" bestFit="1" customWidth="1"/>
    <col min="11" max="11" width="15.58203125" customWidth="1"/>
    <col min="12" max="12" width="23" customWidth="1"/>
    <col min="13" max="13" width="11.08203125" customWidth="1"/>
    <col min="14" max="14" width="13.58203125" customWidth="1"/>
    <col min="15" max="16" width="0" hidden="1" customWidth="1"/>
    <col min="17" max="16384" width="8" hidden="1"/>
  </cols>
  <sheetData>
    <row r="1" spans="1:12" ht="50.15" customHeight="1">
      <c r="A1" s="333" t="s">
        <v>265</v>
      </c>
      <c r="B1" s="334"/>
      <c r="C1" s="334"/>
      <c r="D1" s="334"/>
      <c r="E1" s="334"/>
      <c r="F1" s="334"/>
      <c r="G1" s="335"/>
      <c r="H1" s="335"/>
      <c r="I1" s="335"/>
      <c r="J1" s="335"/>
      <c r="K1" s="335"/>
      <c r="L1" s="336"/>
    </row>
    <row r="2" spans="1:12" ht="40.5" customHeight="1">
      <c r="A2" s="337" t="s">
        <v>271</v>
      </c>
      <c r="B2" s="420"/>
      <c r="C2" s="420"/>
      <c r="D2" s="420"/>
      <c r="E2" s="420"/>
      <c r="F2" s="420"/>
      <c r="G2" s="420"/>
      <c r="H2" s="420"/>
      <c r="I2" s="420"/>
      <c r="J2" s="420"/>
      <c r="K2" s="420"/>
      <c r="L2" s="338"/>
    </row>
    <row r="3" spans="1:12" ht="27" customHeight="1">
      <c r="A3" s="339" t="s">
        <v>238</v>
      </c>
      <c r="B3" s="340"/>
      <c r="C3" s="340"/>
      <c r="D3" s="340"/>
      <c r="E3" s="340"/>
      <c r="F3" s="340"/>
      <c r="G3" s="340"/>
      <c r="H3" s="340"/>
      <c r="I3" s="340"/>
      <c r="J3" s="340"/>
      <c r="K3" s="340"/>
      <c r="L3" s="341"/>
    </row>
    <row r="4" spans="1:12" ht="27" customHeight="1" thickBot="1">
      <c r="A4" s="342" t="s">
        <v>266</v>
      </c>
      <c r="B4" s="343"/>
      <c r="C4" s="343"/>
      <c r="D4" s="343"/>
      <c r="E4" s="343"/>
      <c r="F4" s="343"/>
      <c r="G4" s="343"/>
      <c r="H4" s="343"/>
      <c r="I4" s="343"/>
      <c r="J4" s="343"/>
      <c r="K4" s="343"/>
      <c r="L4" s="344"/>
    </row>
    <row r="5" spans="1:12" s="61" customFormat="1" ht="27" customHeight="1" thickBot="1">
      <c r="A5" s="243"/>
      <c r="B5" s="244"/>
      <c r="C5" s="244"/>
      <c r="D5" s="244"/>
      <c r="E5" s="244"/>
      <c r="F5" s="244"/>
      <c r="G5" s="244"/>
      <c r="H5" s="244"/>
      <c r="I5" s="244"/>
      <c r="J5" s="244"/>
      <c r="K5" s="244"/>
      <c r="L5" s="245"/>
    </row>
    <row r="6" spans="1:12" ht="52">
      <c r="A6" s="246" t="s">
        <v>100</v>
      </c>
      <c r="B6" s="247" t="s">
        <v>253</v>
      </c>
      <c r="C6" s="247" t="s">
        <v>254</v>
      </c>
      <c r="D6" s="248" t="s">
        <v>101</v>
      </c>
      <c r="E6" s="247" t="s">
        <v>102</v>
      </c>
      <c r="F6" s="247" t="s">
        <v>255</v>
      </c>
      <c r="G6" s="249" t="s">
        <v>256</v>
      </c>
      <c r="H6" s="249" t="s">
        <v>257</v>
      </c>
      <c r="I6" s="247" t="s">
        <v>103</v>
      </c>
      <c r="J6" s="247" t="s">
        <v>258</v>
      </c>
      <c r="K6" s="250" t="s">
        <v>104</v>
      </c>
      <c r="L6" s="251" t="s">
        <v>105</v>
      </c>
    </row>
    <row r="7" spans="1:12" ht="27.5" customHeight="1">
      <c r="A7" s="103" t="s">
        <v>106</v>
      </c>
      <c r="B7" s="110"/>
      <c r="C7" s="110"/>
      <c r="D7" s="102">
        <v>0</v>
      </c>
      <c r="E7" s="112">
        <v>0</v>
      </c>
      <c r="F7" s="113">
        <f t="shared" ref="F7:F8" si="0">D7*(1-E7)</f>
        <v>0</v>
      </c>
      <c r="G7" s="62">
        <f t="shared" ref="G7:G8" si="1">F7*25%</f>
        <v>0</v>
      </c>
      <c r="H7" s="111" t="e">
        <f>'P2 Prijzenblad II'!D25</f>
        <v>#DIV/0!</v>
      </c>
      <c r="I7" s="62" t="e">
        <f t="shared" ref="I7:I8" si="2">(F7-G7)+H7</f>
        <v>#DIV/0!</v>
      </c>
      <c r="J7" s="114">
        <v>5600</v>
      </c>
      <c r="K7" s="252">
        <v>4</v>
      </c>
      <c r="L7" s="253" t="e">
        <f t="shared" ref="L7:L8" si="3">I7/J7</f>
        <v>#DIV/0!</v>
      </c>
    </row>
    <row r="8" spans="1:12" s="61" customFormat="1" ht="28" customHeight="1" thickBot="1">
      <c r="A8" s="103" t="s">
        <v>267</v>
      </c>
      <c r="B8" s="110"/>
      <c r="C8" s="110"/>
      <c r="D8" s="102">
        <v>0</v>
      </c>
      <c r="E8" s="112">
        <v>0</v>
      </c>
      <c r="F8" s="113">
        <f t="shared" si="0"/>
        <v>0</v>
      </c>
      <c r="G8" s="62">
        <f t="shared" si="1"/>
        <v>0</v>
      </c>
      <c r="H8" s="111" t="e">
        <f>'P2 Prijzenblad II'!D35</f>
        <v>#DIV/0!</v>
      </c>
      <c r="I8" s="62" t="e">
        <f t="shared" si="2"/>
        <v>#DIV/0!</v>
      </c>
      <c r="J8" s="114">
        <v>5600</v>
      </c>
      <c r="K8" s="252">
        <v>1</v>
      </c>
      <c r="L8" s="253" t="e">
        <f t="shared" si="3"/>
        <v>#DIV/0!</v>
      </c>
    </row>
    <row r="9" spans="1:12" s="61" customFormat="1" ht="30" customHeight="1" thickBot="1">
      <c r="A9" s="321" t="s">
        <v>259</v>
      </c>
      <c r="B9" s="322"/>
      <c r="C9" s="322"/>
      <c r="D9" s="322"/>
      <c r="E9" s="322"/>
      <c r="F9" s="322"/>
      <c r="G9" s="322"/>
      <c r="H9" s="322"/>
      <c r="I9" s="322"/>
      <c r="J9" s="322"/>
      <c r="K9" s="323"/>
      <c r="L9" s="258" t="e">
        <f>((L7*4)+(L8*1))/5</f>
        <v>#DIV/0!</v>
      </c>
    </row>
    <row r="10" spans="1:12" ht="30.75" customHeight="1" thickBot="1">
      <c r="A10" s="104"/>
      <c r="B10" s="421"/>
      <c r="C10" s="421"/>
      <c r="D10" s="421"/>
      <c r="E10" s="421"/>
      <c r="F10" s="421"/>
      <c r="G10" s="421"/>
      <c r="H10" s="421"/>
      <c r="I10" s="421"/>
      <c r="J10" s="421"/>
      <c r="K10" s="421"/>
      <c r="L10" s="422"/>
    </row>
    <row r="11" spans="1:12" ht="24" customHeight="1">
      <c r="A11" s="324" t="s">
        <v>107</v>
      </c>
      <c r="B11" s="325"/>
      <c r="C11" s="326" t="s">
        <v>260</v>
      </c>
      <c r="D11" s="327"/>
      <c r="E11" s="327"/>
      <c r="F11" s="327"/>
      <c r="G11" s="328"/>
      <c r="H11" s="421"/>
      <c r="I11" s="421"/>
      <c r="J11" s="421"/>
      <c r="K11" s="421"/>
      <c r="L11" s="422"/>
    </row>
    <row r="12" spans="1:12" ht="24" customHeight="1">
      <c r="A12" s="329" t="s">
        <v>110</v>
      </c>
      <c r="B12" s="330"/>
      <c r="C12" s="331" t="s">
        <v>261</v>
      </c>
      <c r="D12" s="332"/>
      <c r="E12" s="332"/>
      <c r="F12" s="254"/>
      <c r="G12" s="255"/>
      <c r="H12" s="385"/>
      <c r="I12" s="385"/>
      <c r="J12" s="385"/>
      <c r="K12" s="385"/>
      <c r="L12" s="78"/>
    </row>
    <row r="13" spans="1:12" ht="24" customHeight="1" thickBot="1">
      <c r="A13" s="317" t="s">
        <v>112</v>
      </c>
      <c r="B13" s="318"/>
      <c r="C13" s="319" t="s">
        <v>262</v>
      </c>
      <c r="D13" s="320"/>
      <c r="E13" s="320"/>
      <c r="F13" s="256"/>
      <c r="G13" s="257"/>
      <c r="H13" s="385"/>
      <c r="I13" s="385"/>
      <c r="J13" s="385"/>
      <c r="K13" s="385"/>
      <c r="L13" s="78"/>
    </row>
    <row r="14" spans="1:12" ht="34" customHeight="1">
      <c r="A14" s="105"/>
      <c r="B14" s="385"/>
      <c r="C14" s="385"/>
      <c r="D14" s="385"/>
      <c r="E14" s="385"/>
      <c r="F14" s="385"/>
      <c r="G14" s="385"/>
      <c r="H14" s="385"/>
      <c r="I14" s="385"/>
      <c r="J14" s="385"/>
      <c r="K14" s="385"/>
      <c r="L14" s="78"/>
    </row>
    <row r="15" spans="1:12" ht="24" customHeight="1">
      <c r="A15" s="423" t="s">
        <v>223</v>
      </c>
      <c r="B15" s="424"/>
      <c r="C15" s="385"/>
      <c r="D15" s="385"/>
      <c r="E15" s="385"/>
      <c r="F15" s="385"/>
      <c r="G15" s="385"/>
      <c r="H15" s="385"/>
      <c r="I15" s="385"/>
      <c r="J15" s="385"/>
      <c r="K15" s="385"/>
      <c r="L15" s="78"/>
    </row>
    <row r="16" spans="1:12" ht="24" customHeight="1">
      <c r="A16" s="423" t="s">
        <v>263</v>
      </c>
      <c r="B16" s="424"/>
      <c r="C16" s="385"/>
      <c r="D16" s="385"/>
      <c r="E16" s="385"/>
      <c r="F16" s="385"/>
      <c r="G16" s="385"/>
      <c r="H16" s="385"/>
      <c r="I16" s="385"/>
      <c r="J16" s="385"/>
      <c r="K16" s="385"/>
      <c r="L16" s="78"/>
    </row>
    <row r="17" spans="1:14" ht="24" customHeight="1">
      <c r="A17" s="423" t="s">
        <v>264</v>
      </c>
      <c r="B17" s="424"/>
      <c r="C17" s="385"/>
      <c r="D17" s="385"/>
      <c r="E17" s="424"/>
      <c r="F17" s="424"/>
      <c r="G17" s="424"/>
      <c r="H17" s="424"/>
      <c r="I17" s="424"/>
      <c r="J17" s="385"/>
      <c r="K17" s="385"/>
      <c r="L17" s="78"/>
    </row>
    <row r="18" spans="1:14" ht="24" customHeight="1" thickBot="1">
      <c r="A18" s="105"/>
      <c r="B18" s="385"/>
      <c r="C18" s="385"/>
      <c r="D18" s="385"/>
      <c r="E18" s="385"/>
      <c r="F18" s="385"/>
      <c r="G18" s="385"/>
      <c r="H18" s="385"/>
      <c r="I18" s="385"/>
      <c r="J18" s="385"/>
      <c r="K18" s="385"/>
      <c r="L18" s="78"/>
      <c r="M18" s="385"/>
      <c r="N18" s="385"/>
    </row>
    <row r="19" spans="1:14" ht="29.5" customHeight="1">
      <c r="A19" s="418" t="s">
        <v>34</v>
      </c>
      <c r="B19" s="406"/>
      <c r="C19" s="407"/>
      <c r="D19" s="385"/>
      <c r="E19" s="385"/>
      <c r="F19" s="385"/>
      <c r="G19" s="385"/>
      <c r="H19" s="385"/>
      <c r="I19" s="385"/>
      <c r="J19" s="385"/>
      <c r="K19" s="385"/>
      <c r="L19" s="78"/>
      <c r="M19" s="385"/>
      <c r="N19" s="385"/>
    </row>
    <row r="20" spans="1:14" ht="29.5" customHeight="1">
      <c r="A20" s="419" t="s">
        <v>191</v>
      </c>
      <c r="B20" s="405"/>
      <c r="C20" s="408"/>
      <c r="D20" s="385"/>
      <c r="E20" s="385"/>
      <c r="F20" s="385"/>
      <c r="G20" s="385"/>
      <c r="H20" s="385"/>
      <c r="I20" s="385"/>
      <c r="J20" s="385"/>
      <c r="K20" s="385"/>
      <c r="L20" s="78"/>
    </row>
    <row r="21" spans="1:14" ht="29.5" customHeight="1" thickBot="1">
      <c r="A21" s="411" t="s">
        <v>192</v>
      </c>
      <c r="B21" s="409"/>
      <c r="C21" s="410"/>
      <c r="D21" s="97"/>
      <c r="E21" s="97"/>
      <c r="F21" s="97"/>
      <c r="G21" s="97"/>
      <c r="H21" s="97"/>
      <c r="I21" s="97"/>
      <c r="J21" s="97"/>
      <c r="K21" s="97"/>
      <c r="L21" s="98"/>
    </row>
  </sheetData>
  <sheetProtection algorithmName="SHA-512" hashValue="qQxYSzTMvsCgICbrGrYPCvJF5UKrBYiol+Z8jIYPYlCFQdJr/fLPdoxqBcURcyzeikycNxZFY5PZcXzNX8o14Q==" saltValue="YM6YKr06VkyO/plTa3wT9w==" spinCount="100000" sheet="1" objects="1" scenarios="1"/>
  <mergeCells count="14">
    <mergeCell ref="B20:C20"/>
    <mergeCell ref="B21:C21"/>
    <mergeCell ref="A1:L1"/>
    <mergeCell ref="A2:L2"/>
    <mergeCell ref="A3:L3"/>
    <mergeCell ref="A4:L4"/>
    <mergeCell ref="B19:C19"/>
    <mergeCell ref="A13:B13"/>
    <mergeCell ref="C13:E13"/>
    <mergeCell ref="A9:K9"/>
    <mergeCell ref="A11:B11"/>
    <mergeCell ref="C11:G11"/>
    <mergeCell ref="A12:B12"/>
    <mergeCell ref="C12:E12"/>
  </mergeCells>
  <pageMargins left="0.23622047244094491" right="0.23622047244094491" top="0.74803149606299213" bottom="0.74803149606299213" header="0.31496062992125984" footer="0.31496062992125984"/>
  <pageSetup paperSize="9" scale="8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08126-148D-4ACB-950D-ADB0AEBDE199}">
  <dimension ref="A1:E39"/>
  <sheetViews>
    <sheetView tabSelected="1" workbookViewId="0">
      <selection activeCell="G30" sqref="G30"/>
    </sheetView>
  </sheetViews>
  <sheetFormatPr defaultRowHeight="16"/>
  <cols>
    <col min="2" max="2" width="35.4140625" customWidth="1"/>
    <col min="3" max="3" width="24.08203125" bestFit="1" customWidth="1"/>
    <col min="4" max="4" width="23.58203125" customWidth="1"/>
    <col min="5" max="5" width="38.4140625" bestFit="1" customWidth="1"/>
  </cols>
  <sheetData>
    <row r="1" spans="1:5" ht="18.5" customHeight="1" thickBot="1">
      <c r="A1" s="425"/>
      <c r="B1" s="396" t="s">
        <v>268</v>
      </c>
      <c r="C1" s="397"/>
      <c r="D1" s="397"/>
      <c r="E1" s="398"/>
    </row>
    <row r="2" spans="1:5" ht="41" customHeight="1">
      <c r="A2" s="105"/>
      <c r="B2" s="399" t="s">
        <v>238</v>
      </c>
      <c r="C2" s="400"/>
      <c r="D2" s="400"/>
      <c r="E2" s="401"/>
    </row>
    <row r="3" spans="1:5" ht="28.5" customHeight="1" thickBot="1">
      <c r="A3" s="105"/>
      <c r="B3" s="402" t="s">
        <v>239</v>
      </c>
      <c r="C3" s="403"/>
      <c r="D3" s="403"/>
      <c r="E3" s="404"/>
    </row>
    <row r="4" spans="1:5" ht="22.5" customHeight="1" thickBot="1">
      <c r="A4" s="105"/>
      <c r="B4" s="363" t="s">
        <v>240</v>
      </c>
      <c r="C4" s="364"/>
      <c r="D4" s="364"/>
      <c r="E4" s="365"/>
    </row>
    <row r="5" spans="1:5" ht="19" customHeight="1">
      <c r="A5" s="105"/>
      <c r="B5" s="206" t="s">
        <v>218</v>
      </c>
      <c r="C5" s="207" t="s">
        <v>108</v>
      </c>
      <c r="D5" s="208">
        <v>0</v>
      </c>
      <c r="E5" s="209" t="s">
        <v>241</v>
      </c>
    </row>
    <row r="6" spans="1:5" ht="19" customHeight="1">
      <c r="A6" s="105"/>
      <c r="B6" s="210" t="s">
        <v>219</v>
      </c>
      <c r="C6" s="211" t="s">
        <v>109</v>
      </c>
      <c r="D6" s="212">
        <v>0</v>
      </c>
      <c r="E6" s="213"/>
    </row>
    <row r="7" spans="1:5" ht="19" customHeight="1" thickBot="1">
      <c r="A7" s="105"/>
      <c r="B7" s="214" t="s">
        <v>219</v>
      </c>
      <c r="C7" s="215" t="s">
        <v>111</v>
      </c>
      <c r="D7" s="216">
        <v>0</v>
      </c>
      <c r="E7" s="217"/>
    </row>
    <row r="8" spans="1:5" ht="19" customHeight="1">
      <c r="A8" s="105"/>
      <c r="B8" s="206" t="s">
        <v>220</v>
      </c>
      <c r="C8" s="207" t="s">
        <v>108</v>
      </c>
      <c r="D8" s="208">
        <v>0</v>
      </c>
      <c r="E8" s="209" t="s">
        <v>241</v>
      </c>
    </row>
    <row r="9" spans="1:5" ht="19" customHeight="1">
      <c r="A9" s="105"/>
      <c r="B9" s="210" t="s">
        <v>219</v>
      </c>
      <c r="C9" s="211" t="s">
        <v>109</v>
      </c>
      <c r="D9" s="212">
        <v>0</v>
      </c>
      <c r="E9" s="213"/>
    </row>
    <row r="10" spans="1:5" ht="19" customHeight="1" thickBot="1">
      <c r="A10" s="105"/>
      <c r="B10" s="214" t="s">
        <v>219</v>
      </c>
      <c r="C10" s="215" t="s">
        <v>111</v>
      </c>
      <c r="D10" s="216">
        <v>0</v>
      </c>
      <c r="E10" s="217"/>
    </row>
    <row r="11" spans="1:5" ht="19" customHeight="1">
      <c r="A11" s="105"/>
      <c r="B11" s="206" t="s">
        <v>221</v>
      </c>
      <c r="C11" s="207" t="s">
        <v>108</v>
      </c>
      <c r="D11" s="208">
        <v>0</v>
      </c>
      <c r="E11" s="209" t="s">
        <v>241</v>
      </c>
    </row>
    <row r="12" spans="1:5" ht="19" customHeight="1">
      <c r="A12" s="105"/>
      <c r="B12" s="210" t="s">
        <v>219</v>
      </c>
      <c r="C12" s="211" t="s">
        <v>109</v>
      </c>
      <c r="D12" s="212">
        <v>0</v>
      </c>
      <c r="E12" s="213"/>
    </row>
    <row r="13" spans="1:5" ht="19" customHeight="1" thickBot="1">
      <c r="A13" s="105"/>
      <c r="B13" s="214" t="s">
        <v>219</v>
      </c>
      <c r="C13" s="215" t="s">
        <v>111</v>
      </c>
      <c r="D13" s="216">
        <v>0</v>
      </c>
      <c r="E13" s="217"/>
    </row>
    <row r="14" spans="1:5" ht="19" customHeight="1" thickBot="1">
      <c r="A14" s="105"/>
      <c r="B14" s="218" t="s">
        <v>113</v>
      </c>
      <c r="C14" s="219" t="s">
        <v>114</v>
      </c>
      <c r="D14" s="220">
        <v>0</v>
      </c>
      <c r="E14" s="221" t="s">
        <v>242</v>
      </c>
    </row>
    <row r="15" spans="1:5">
      <c r="A15" s="105"/>
      <c r="B15" s="426"/>
      <c r="C15" s="426"/>
      <c r="D15" s="427"/>
      <c r="E15" s="213"/>
    </row>
    <row r="16" spans="1:5" ht="16.5" thickBot="1">
      <c r="A16" s="105"/>
      <c r="B16" s="426"/>
      <c r="C16" s="426"/>
      <c r="D16" s="427"/>
      <c r="E16" s="213"/>
    </row>
    <row r="17" spans="1:5" ht="23" customHeight="1" thickBot="1">
      <c r="A17" s="105"/>
      <c r="B17" s="356" t="s">
        <v>269</v>
      </c>
      <c r="C17" s="357"/>
      <c r="D17" s="359"/>
      <c r="E17" s="358"/>
    </row>
    <row r="18" spans="1:5">
      <c r="A18" s="105"/>
      <c r="B18" s="345" t="s">
        <v>243</v>
      </c>
      <c r="C18" s="360"/>
      <c r="D18" s="231">
        <v>0</v>
      </c>
      <c r="E18" s="232"/>
    </row>
    <row r="19" spans="1:5">
      <c r="A19" s="105"/>
      <c r="B19" s="347" t="s">
        <v>244</v>
      </c>
      <c r="C19" s="353"/>
      <c r="D19" s="231">
        <v>0</v>
      </c>
      <c r="E19" s="233"/>
    </row>
    <row r="20" spans="1:5">
      <c r="A20" s="105"/>
      <c r="B20" s="361" t="s">
        <v>245</v>
      </c>
      <c r="C20" s="362"/>
      <c r="D20" s="237">
        <v>0</v>
      </c>
      <c r="E20" s="233" t="s">
        <v>246</v>
      </c>
    </row>
    <row r="21" spans="1:5">
      <c r="A21" s="105"/>
      <c r="B21" s="361" t="s">
        <v>247</v>
      </c>
      <c r="C21" s="362"/>
      <c r="D21" s="237">
        <v>0</v>
      </c>
      <c r="E21" s="233" t="s">
        <v>246</v>
      </c>
    </row>
    <row r="22" spans="1:5">
      <c r="A22" s="105"/>
      <c r="B22" s="347" t="s">
        <v>248</v>
      </c>
      <c r="C22" s="353"/>
      <c r="D22" s="238" t="e">
        <f>5600/D20</f>
        <v>#DIV/0!</v>
      </c>
      <c r="E22" s="233"/>
    </row>
    <row r="23" spans="1:5">
      <c r="A23" s="105"/>
      <c r="B23" s="347" t="s">
        <v>249</v>
      </c>
      <c r="C23" s="353"/>
      <c r="D23" s="238" t="e">
        <f>5600/D21</f>
        <v>#DIV/0!</v>
      </c>
      <c r="E23" s="233"/>
    </row>
    <row r="24" spans="1:5" ht="16.5" thickBot="1">
      <c r="A24" s="105"/>
      <c r="B24" s="349"/>
      <c r="C24" s="354"/>
      <c r="D24" s="234"/>
      <c r="E24" s="235"/>
    </row>
    <row r="25" spans="1:5" ht="31" customHeight="1" thickBot="1">
      <c r="A25" s="105"/>
      <c r="B25" s="351" t="s">
        <v>250</v>
      </c>
      <c r="C25" s="355"/>
      <c r="D25" s="236" t="e">
        <f>(D18*D22)+(D19*D23)</f>
        <v>#DIV/0!</v>
      </c>
      <c r="E25" s="230" t="s">
        <v>251</v>
      </c>
    </row>
    <row r="26" spans="1:5" ht="16.5" thickBot="1">
      <c r="A26" s="105"/>
      <c r="B26" s="426"/>
      <c r="C26" s="426"/>
      <c r="D26" s="427"/>
      <c r="E26" s="213"/>
    </row>
    <row r="27" spans="1:5" ht="23" customHeight="1" thickBot="1">
      <c r="A27" s="105"/>
      <c r="B27" s="356" t="s">
        <v>270</v>
      </c>
      <c r="C27" s="357"/>
      <c r="D27" s="357"/>
      <c r="E27" s="358"/>
    </row>
    <row r="28" spans="1:5">
      <c r="A28" s="105"/>
      <c r="B28" s="345" t="s">
        <v>243</v>
      </c>
      <c r="C28" s="346"/>
      <c r="D28" s="222">
        <v>0</v>
      </c>
      <c r="E28" s="223"/>
    </row>
    <row r="29" spans="1:5">
      <c r="A29" s="105"/>
      <c r="B29" s="347" t="s">
        <v>244</v>
      </c>
      <c r="C29" s="348"/>
      <c r="D29" s="226">
        <v>0</v>
      </c>
      <c r="E29" s="227"/>
    </row>
    <row r="30" spans="1:5">
      <c r="A30" s="105"/>
      <c r="B30" s="224" t="s">
        <v>245</v>
      </c>
      <c r="C30" s="225"/>
      <c r="D30" s="228">
        <v>0</v>
      </c>
      <c r="E30" s="227" t="s">
        <v>246</v>
      </c>
    </row>
    <row r="31" spans="1:5">
      <c r="A31" s="105"/>
      <c r="B31" s="224" t="s">
        <v>247</v>
      </c>
      <c r="C31" s="225"/>
      <c r="D31" s="228">
        <v>0</v>
      </c>
      <c r="E31" s="227" t="s">
        <v>246</v>
      </c>
    </row>
    <row r="32" spans="1:5">
      <c r="A32" s="105"/>
      <c r="B32" s="347" t="s">
        <v>248</v>
      </c>
      <c r="C32" s="348"/>
      <c r="D32" s="239" t="e">
        <f>5600/D30</f>
        <v>#DIV/0!</v>
      </c>
      <c r="E32" s="227"/>
    </row>
    <row r="33" spans="1:5">
      <c r="A33" s="105"/>
      <c r="B33" s="347" t="s">
        <v>249</v>
      </c>
      <c r="C33" s="348"/>
      <c r="D33" s="239" t="e">
        <f>5600/D31</f>
        <v>#DIV/0!</v>
      </c>
      <c r="E33" s="227"/>
    </row>
    <row r="34" spans="1:5" ht="16.5" thickBot="1">
      <c r="A34" s="105"/>
      <c r="B34" s="349"/>
      <c r="C34" s="350"/>
      <c r="D34" s="240"/>
      <c r="E34" s="229"/>
    </row>
    <row r="35" spans="1:5" ht="31" customHeight="1" thickBot="1">
      <c r="A35" s="241"/>
      <c r="B35" s="351" t="s">
        <v>250</v>
      </c>
      <c r="C35" s="352"/>
      <c r="D35" s="242" t="e">
        <f>(D28*D32)+(D29*D33)</f>
        <v>#DIV/0!</v>
      </c>
      <c r="E35" s="230" t="s">
        <v>252</v>
      </c>
    </row>
    <row r="36" spans="1:5" ht="16.5" thickBot="1">
      <c r="A36" s="105"/>
      <c r="B36" s="385"/>
      <c r="C36" s="385"/>
      <c r="D36" s="385"/>
      <c r="E36" s="78"/>
    </row>
    <row r="37" spans="1:5" ht="24" customHeight="1">
      <c r="A37" s="412" t="s">
        <v>34</v>
      </c>
      <c r="B37" s="413"/>
      <c r="C37" s="406"/>
      <c r="D37" s="407"/>
      <c r="E37" s="78"/>
    </row>
    <row r="38" spans="1:5" ht="24" customHeight="1">
      <c r="A38" s="414" t="s">
        <v>191</v>
      </c>
      <c r="B38" s="415"/>
      <c r="C38" s="405"/>
      <c r="D38" s="408"/>
      <c r="E38" s="78"/>
    </row>
    <row r="39" spans="1:5" ht="24" customHeight="1" thickBot="1">
      <c r="A39" s="416" t="s">
        <v>192</v>
      </c>
      <c r="B39" s="417"/>
      <c r="C39" s="409"/>
      <c r="D39" s="410"/>
      <c r="E39" s="98"/>
    </row>
  </sheetData>
  <sheetProtection algorithmName="SHA-512" hashValue="uNtFHMFBZaZL7Nls7Ct4MWymr64AjZeZlAj5w7DK83gqxJ/j3a8JwFUyYGAcIyfndEHointxlCpmktaLLp6TzQ==" saltValue="0EgWiHxGRHTvy2EpapF0+A==" spinCount="100000" sheet="1" objects="1" scenarios="1"/>
  <mergeCells count="29">
    <mergeCell ref="A37:B37"/>
    <mergeCell ref="C37:D37"/>
    <mergeCell ref="A38:B38"/>
    <mergeCell ref="A39:B39"/>
    <mergeCell ref="C38:D38"/>
    <mergeCell ref="C39:D39"/>
    <mergeCell ref="B1:E1"/>
    <mergeCell ref="B2:E2"/>
    <mergeCell ref="B3:E3"/>
    <mergeCell ref="B21:C21"/>
    <mergeCell ref="B4:E4"/>
    <mergeCell ref="B15:C15"/>
    <mergeCell ref="B16:C16"/>
    <mergeCell ref="B17:E17"/>
    <mergeCell ref="B18:C18"/>
    <mergeCell ref="B19:C19"/>
    <mergeCell ref="B20:C20"/>
    <mergeCell ref="B35:C35"/>
    <mergeCell ref="B22:C22"/>
    <mergeCell ref="B23:C23"/>
    <mergeCell ref="B24:C24"/>
    <mergeCell ref="B25:C25"/>
    <mergeCell ref="B26:C26"/>
    <mergeCell ref="B27:E27"/>
    <mergeCell ref="B28:C28"/>
    <mergeCell ref="B29:C29"/>
    <mergeCell ref="B32:C32"/>
    <mergeCell ref="B33:C33"/>
    <mergeCell ref="B34:C34"/>
  </mergeCells>
  <conditionalFormatting sqref="D32">
    <cfRule type="containsText" dxfId="1" priority="1" operator="containsText" text="#DELING.DOOR.0!">
      <formula>NOT(ISERROR(SEARCH("#DELING.DOOR.0!",D32)))</formula>
    </cfRule>
  </conditionalFormatting>
  <conditionalFormatting sqref="D32:D33">
    <cfRule type="containsText" dxfId="0" priority="2" operator="containsText" text="#DELING.DOOR.0!">
      <formula>NOT(ISERROR(SEARCH("#DELING.DOOR.0!",D32)))</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37507A75E63A46A535F8A339A596E5" ma:contentTypeVersion="3" ma:contentTypeDescription="Een nieuw document maken." ma:contentTypeScope="" ma:versionID="6cebf230288b4fd6e6a0d6d161c8d873">
  <xsd:schema xmlns:xsd="http://www.w3.org/2001/XMLSchema" xmlns:xs="http://www.w3.org/2001/XMLSchema" xmlns:p="http://schemas.microsoft.com/office/2006/metadata/properties" xmlns:ns2="8ac4c29a-450e-47b8-b63c-a0c8ac7ad1cb" targetNamespace="http://schemas.microsoft.com/office/2006/metadata/properties" ma:root="true" ma:fieldsID="5893655e835ddb6edda308a12c42a87d" ns2:_="">
    <xsd:import namespace="8ac4c29a-450e-47b8-b63c-a0c8ac7ad1c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c4c29a-450e-47b8-b63c-a0c8ac7ad1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4BFB98-248C-47B5-A692-FD611B60479C}">
  <ds:schemaRefs>
    <ds:schemaRef ds:uri="8ac4c29a-450e-47b8-b63c-a0c8ac7ad1cb"/>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purl.org/dc/dcmitype/"/>
    <ds:schemaRef ds:uri="http://www.w3.org/XML/1998/namespace"/>
    <ds:schemaRef ds:uri="http://purl.org/dc/terms/"/>
    <ds:schemaRef ds:uri="http://schemas.openxmlformats.org/package/2006/metadata/core-properties"/>
  </ds:schemaRefs>
</ds:datastoreItem>
</file>

<file path=customXml/itemProps2.xml><?xml version="1.0" encoding="utf-8"?>
<ds:datastoreItem xmlns:ds="http://schemas.openxmlformats.org/officeDocument/2006/customXml" ds:itemID="{99F55D09-2D20-403B-8243-E56F1C5096DC}">
  <ds:schemaRefs>
    <ds:schemaRef ds:uri="http://schemas.microsoft.com/sharepoint/v3/contenttype/forms"/>
  </ds:schemaRefs>
</ds:datastoreItem>
</file>

<file path=customXml/itemProps3.xml><?xml version="1.0" encoding="utf-8"?>
<ds:datastoreItem xmlns:ds="http://schemas.openxmlformats.org/officeDocument/2006/customXml" ds:itemID="{84A0CCA4-8490-4784-A61E-1864B69A67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c4c29a-450e-47b8-b63c-a0c8ac7ad1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P2 Algemene eisen</vt:lpstr>
      <vt:lpstr>P2 BB-Tractor Midden</vt:lpstr>
      <vt:lpstr>P2 BB-Tractor Zwaar</vt:lpstr>
      <vt:lpstr>P2 Prijzenblad I </vt:lpstr>
      <vt:lpstr>P2 Prijzenblad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Vos, Wim</dc:creator>
  <cp:keywords/>
  <dc:description/>
  <cp:lastModifiedBy>Riphagen, Herman</cp:lastModifiedBy>
  <cp:revision/>
  <dcterms:created xsi:type="dcterms:W3CDTF">2024-01-16T18:01:53Z</dcterms:created>
  <dcterms:modified xsi:type="dcterms:W3CDTF">2026-09-22T11:16:03Z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0x0101003037507A75E63A46A535F8A339A596E5</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