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aatsbosbeheer.sharepoint.com/teams/79fb2c/Gedeelde documenten/General/2-Offerte-uitvraag of beschrijvend document/2.1.1. Def aanbestedingsdocumenten/"/>
    </mc:Choice>
  </mc:AlternateContent>
  <xr:revisionPtr revIDLastSave="4723" documentId="13_ncr:1_{91A0CC23-01D7-A846-A88C-3A6A2FDB212A}" xr6:coauthVersionLast="47" xr6:coauthVersionMax="47" xr10:uidLastSave="{CDA9F8E1-19C4-43BE-B283-578CF62082AA}"/>
  <bookViews>
    <workbookView xWindow="28680" yWindow="-120" windowWidth="29040" windowHeight="15720" tabRatio="634" firstSheet="1" activeTab="5" xr2:uid="{85E81C9F-366A-C44E-A310-5E1F549BFCFA}"/>
  </bookViews>
  <sheets>
    <sheet name="P1 Algemene eisen LB" sheetId="14" r:id="rId1"/>
    <sheet name="P1 LB-Tractor Compact" sheetId="2" r:id="rId2"/>
    <sheet name="P1 LB-Tractor Klein" sheetId="7" r:id="rId3"/>
    <sheet name="P1 LB-Tractor Midden" sheetId="6" r:id="rId4"/>
    <sheet name="P1 LB-Tractor Zwaar" sheetId="8" r:id="rId5"/>
    <sheet name="P1 Prijzenblad I" sheetId="10" r:id="rId6"/>
    <sheet name="P1 Prijzenblad II" sheetId="15"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0" l="1"/>
  <c r="D52" i="15"/>
  <c r="D51" i="15"/>
  <c r="D42" i="15"/>
  <c r="D41" i="15"/>
  <c r="D32" i="15"/>
  <c r="D31" i="15"/>
  <c r="D22" i="15"/>
  <c r="D21" i="15"/>
  <c r="F10" i="10"/>
  <c r="G10" i="10" s="1"/>
  <c r="F9" i="10"/>
  <c r="F8" i="10"/>
  <c r="G8" i="10" s="1"/>
  <c r="F7" i="10"/>
  <c r="D24" i="15" l="1"/>
  <c r="D54" i="15"/>
  <c r="H10" i="10" s="1"/>
  <c r="I10" i="10" s="1"/>
  <c r="L10" i="10" s="1"/>
  <c r="D44" i="15"/>
  <c r="H9" i="10" s="1"/>
  <c r="D34" i="15"/>
  <c r="H8" i="10" s="1"/>
  <c r="I8" i="10" s="1"/>
  <c r="L8" i="10" s="1"/>
  <c r="H7" i="10"/>
  <c r="I7" i="10" s="1"/>
  <c r="L7" i="10" s="1"/>
  <c r="G9" i="10"/>
  <c r="I9" i="10" l="1"/>
  <c r="L9" i="10" s="1"/>
  <c r="L11" i="10" s="1"/>
  <c r="H45" i="8" l="1"/>
  <c r="H42" i="8"/>
  <c r="H20" i="8"/>
  <c r="H17" i="8"/>
  <c r="H15" i="8"/>
  <c r="H45" i="6"/>
  <c r="H42" i="6"/>
  <c r="H20" i="6"/>
  <c r="H17" i="6"/>
  <c r="H15" i="6"/>
  <c r="H45" i="7"/>
  <c r="H42" i="7"/>
  <c r="H21" i="7"/>
  <c r="H18" i="7"/>
  <c r="H16" i="7"/>
  <c r="H14" i="7"/>
  <c r="H41" i="2"/>
  <c r="H35" i="2"/>
  <c r="H21" i="2"/>
  <c r="H16" i="2"/>
  <c r="H14" i="2"/>
  <c r="I45" i="8" l="1"/>
  <c r="I42" i="8"/>
  <c r="I20" i="8"/>
  <c r="I17" i="8"/>
  <c r="I15" i="8"/>
  <c r="I45" i="6"/>
  <c r="I42" i="6"/>
  <c r="I20" i="6"/>
  <c r="I17" i="6"/>
  <c r="I45" i="7"/>
  <c r="I42" i="7"/>
  <c r="I21" i="7"/>
  <c r="I16" i="7"/>
  <c r="I18" i="7"/>
  <c r="I14" i="7"/>
  <c r="I15" i="6"/>
  <c r="I41" i="2"/>
  <c r="I35" i="2"/>
  <c r="I21" i="2"/>
  <c r="I16" i="2"/>
  <c r="I14" i="2"/>
  <c r="A13" i="14" l="1"/>
  <c r="A14" i="14" s="1"/>
  <c r="A15" i="14" s="1"/>
  <c r="A16" i="14" s="1"/>
  <c r="A17" i="14" s="1"/>
  <c r="A18" i="14" l="1"/>
  <c r="A19" i="14" s="1"/>
  <c r="A20" i="14" s="1"/>
  <c r="A21" i="14" s="1"/>
  <c r="A22" i="14" s="1"/>
  <c r="A23" i="14" s="1"/>
  <c r="A24" i="14" s="1"/>
  <c r="A25" i="14" s="1"/>
  <c r="A26" i="14" s="1"/>
  <c r="A27" i="14" s="1"/>
  <c r="A28" i="14" s="1"/>
  <c r="A29" i="14" s="1"/>
  <c r="A30" i="14" s="1"/>
  <c r="A32" i="14" s="1"/>
  <c r="A33" i="14" s="1"/>
  <c r="A35" i="14" s="1"/>
  <c r="A36" i="14" s="1"/>
  <c r="A37" i="14" s="1"/>
  <c r="A38" i="14" s="1"/>
  <c r="A40" i="14" s="1"/>
  <c r="A41" i="14" s="1"/>
  <c r="A42" i="14" s="1"/>
  <c r="A43" i="14" s="1"/>
  <c r="A45" i="14" s="1"/>
  <c r="A46" i="14" s="1"/>
  <c r="A47" i="14" s="1"/>
  <c r="A48" i="14" s="1"/>
  <c r="A50" i="14" s="1"/>
  <c r="A51" i="14" s="1"/>
  <c r="A52" i="14" s="1"/>
  <c r="A53" i="14" s="1"/>
  <c r="A55" i="14" s="1"/>
  <c r="A56" i="14" s="1"/>
  <c r="A57" i="14" s="1"/>
  <c r="A59" i="14" s="1"/>
  <c r="A60" i="14" s="1"/>
  <c r="A65" i="14" s="1"/>
  <c r="A66" i="14" s="1"/>
  <c r="A67" i="14" s="1"/>
  <c r="A68" i="14" s="1"/>
  <c r="A69" i="14" s="1"/>
  <c r="A70" i="14" s="1"/>
  <c r="A72" i="14" s="1"/>
  <c r="A73" i="14" s="1"/>
  <c r="A74" i="14" s="1"/>
  <c r="A75" i="14" s="1"/>
  <c r="A76" i="14" s="1"/>
  <c r="A77" i="14" s="1"/>
  <c r="A78" i="14" s="1"/>
  <c r="A79" i="14" s="1"/>
  <c r="A81" i="14" s="1"/>
  <c r="A82" i="14" l="1"/>
  <c r="A83" i="14" s="1"/>
  <c r="A84" i="14" s="1"/>
  <c r="A85" i="14" s="1"/>
  <c r="A87" i="14" s="1"/>
  <c r="A89" i="14" s="1"/>
  <c r="A90" i="14" s="1"/>
  <c r="A91" i="14" s="1"/>
  <c r="A92" i="14" s="1"/>
  <c r="A93" i="14" s="1"/>
  <c r="A94" i="14" s="1"/>
  <c r="A95" i="14" s="1"/>
  <c r="A96" i="14" s="1"/>
  <c r="A97" i="14" s="1"/>
  <c r="A98" i="14" s="1"/>
  <c r="A100" i="14" s="1"/>
  <c r="A102" i="14" s="1"/>
  <c r="H50" i="7" l="1"/>
  <c r="H50" i="6" l="1"/>
  <c r="H50" i="8"/>
  <c r="H48" i="2"/>
  <c r="I50" i="7" l="1"/>
  <c r="I50" i="8"/>
  <c r="I50" i="6"/>
  <c r="I4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tc={97011653-E749-4E4F-894C-CC17D107BAF7}</author>
  </authors>
  <commentList>
    <comment ref="L2" authorId="0" shapeId="0" xr:uid="{97011653-E749-4E4F-894C-CC17D107BAF7}">
      <text>
        <t>[Opmerkingenthread]
U kunt deze opmerkingenthread lezen in uw versie van Excel. Eventuele wijzigingen aan de thread gaan echter verloren als het bestand wordt geopend in een nieuwere versie van Excel. Meer informatie: https://go.microsoft.com/fwlink/?linkid=870924
Opmerking:
    @Riphagen, Herman  deze kolom graag verbergen</t>
      </text>
    </comment>
  </commentList>
</comments>
</file>

<file path=xl/sharedStrings.xml><?xml version="1.0" encoding="utf-8"?>
<sst xmlns="http://schemas.openxmlformats.org/spreadsheetml/2006/main" count="1306" uniqueCount="281">
  <si>
    <r>
      <t>Bijlage G1 - PvE Perceel 1 L</t>
    </r>
    <r>
      <rPr>
        <b/>
        <sz val="18"/>
        <color rgb="FFFFFFFF"/>
        <rFont val="Agrofont"/>
        <family val="2"/>
      </rPr>
      <t>andbouwtractoren</t>
    </r>
  </si>
  <si>
    <r>
      <rPr>
        <b/>
        <sz val="12"/>
        <color rgb="FF000000"/>
        <rFont val="Agrofont"/>
        <family val="2"/>
      </rPr>
      <t xml:space="preserve">Inschrijver is verplicht ALLE geel gekleurde cellen in te vullen. </t>
    </r>
    <r>
      <rPr>
        <b/>
        <u/>
        <sz val="12"/>
        <color rgb="FF000000"/>
        <rFont val="Agrofont"/>
        <family val="2"/>
      </rPr>
      <t xml:space="preserve">LET OP: Het programma van prijzen, eisen en wensen bevat meerdere tabbladen (6).
</t>
    </r>
    <r>
      <rPr>
        <sz val="12"/>
        <color rgb="FF000000"/>
        <rFont val="Agrofont"/>
        <family val="2"/>
      </rPr>
      <t xml:space="preserve">
</t>
    </r>
    <r>
      <rPr>
        <u/>
        <sz val="12"/>
        <color rgb="FF000000"/>
        <rFont val="Agrofont"/>
        <family val="2"/>
      </rPr>
      <t>Er is een gunningsassortiment opgesteld dat Inschrijver moet kunnen leveren. Voor het gunningsassortiment gelden de algemene eisen en de specifieke eisen.
Optioneel kan daarnaast materieel worden uitgevraagd wat past binnen het perceel. Inschrijver dient zijn assortiment aan te passen aan de wensen van Staatsbosbeheer. Hiervoor gelden in ieder geval de algemene eisen.</t>
    </r>
  </si>
  <si>
    <t>Categorie Landbouwtractor Klein</t>
  </si>
  <si>
    <t>Algemene eisen</t>
  </si>
  <si>
    <t>Eisen leverbaar 
Ja/Nee</t>
  </si>
  <si>
    <t>Zie deze bijlage, werkblad 'P1 Algemene eisen'</t>
  </si>
  <si>
    <t>Maak uw keuze</t>
  </si>
  <si>
    <t>Specifieke eisen aan het gunningsassortiment Klein</t>
  </si>
  <si>
    <t>Wensen gunningsassortiment</t>
  </si>
  <si>
    <t>Specifieke eisen</t>
  </si>
  <si>
    <t>Eis leverbaar 
Ja/Nee</t>
  </si>
  <si>
    <t>Omschrijving wens</t>
  </si>
  <si>
    <t>Wens leverbaar</t>
  </si>
  <si>
    <t>Maximaal te behalen aantal punten</t>
  </si>
  <si>
    <t>Behaald aantal punten</t>
  </si>
  <si>
    <t>Maak uw keuze (verplicht!)</t>
  </si>
  <si>
    <t>Vermogensklasse: 80-85 kW Inclusief vaste randapparatuur incl. eventuele powerboost</t>
  </si>
  <si>
    <t>Nvt</t>
  </si>
  <si>
    <t>Nee, niet verkrijgbaar</t>
  </si>
  <si>
    <t xml:space="preserve">Massa Rijklaar: &lt; 4500 kg </t>
  </si>
  <si>
    <t>Ja, optioneel (tegen meerprijs)</t>
  </si>
  <si>
    <t>Inzet in terreintypen: natuurgraslanden</t>
  </si>
  <si>
    <t>Ja, standaard onderdeel van (prijs) basisuitvoering</t>
  </si>
  <si>
    <t>Transmissie / aandrijving / assen</t>
  </si>
  <si>
    <t>Aandrijving: Onder last inschakelbare 4WD</t>
  </si>
  <si>
    <t>Type versnellingsbak: CVT transmissie of vergelijkbaar</t>
  </si>
  <si>
    <t xml:space="preserve"> </t>
  </si>
  <si>
    <t>Bereik rijsnelheid: 0-40 km/uur</t>
  </si>
  <si>
    <t>0-40 km/uur</t>
  </si>
  <si>
    <t>Besturing: bekrachtigd</t>
  </si>
  <si>
    <t>Minder dan 20 smeerpunten/nippels</t>
  </si>
  <si>
    <t>Hydraulisch systeem, componenten</t>
  </si>
  <si>
    <t>Regelventielen dubbelwerkend, proportioneel achterzijde: 3 stuks</t>
  </si>
  <si>
    <t>Buitenbediening regelventielen mogelijk</t>
  </si>
  <si>
    <t>Cabine en bedieningsinstrumenten</t>
  </si>
  <si>
    <t>Cabine</t>
  </si>
  <si>
    <t>Geluidsniveau in afgesloten cabine &lt; 78dB(A)</t>
  </si>
  <si>
    <t>Geluidsniveau in afgesloten cabine &lt; 75dB(A)</t>
  </si>
  <si>
    <t>Aantal deuren: 2</t>
  </si>
  <si>
    <t>Verstelbaar stuur of stuurkolom</t>
  </si>
  <si>
    <t>Boordcomputer met digitaal scherm</t>
  </si>
  <si>
    <t>Elektronisch instelbare hydrauliekventielenf met tijd en hoeveelheidsregeling</t>
  </si>
  <si>
    <t>Berijdersstoel, luchtgeveerd, draaibaar + meervoudig verstelbaar</t>
  </si>
  <si>
    <t>Airco af fabriek</t>
  </si>
  <si>
    <t>Bluetooth carkit + 12 V laadfunctie/ telefoonhouder</t>
  </si>
  <si>
    <t>Radio/cd + USB + speakers</t>
  </si>
  <si>
    <t>Zonwering ramen</t>
  </si>
  <si>
    <t>Wiswas installatie op achterraam</t>
  </si>
  <si>
    <t>Werklampen op cabine aan voor- en achterzijde</t>
  </si>
  <si>
    <t>Inklapbare/telescopische buitenspiegels</t>
  </si>
  <si>
    <t>Loadsensing 100l</t>
  </si>
  <si>
    <t>Gereedschapskist afsluitbaar, gemonteerd buiten cabine</t>
  </si>
  <si>
    <t>Achterhef, aftakas, aankoppeling achterzijde</t>
  </si>
  <si>
    <t>Hydraulische hefinrichting achterzijde (mechanisch bediend): minimaal 4000 kg hefvermogen</t>
  </si>
  <si>
    <t>Beschikbare toerentallen (minimaal): 540/540E/1000</t>
  </si>
  <si>
    <t xml:space="preserve">In hoogte verstelbare trekbek achter </t>
  </si>
  <si>
    <t>Beremming</t>
  </si>
  <si>
    <t>Remmen op 4 wielen</t>
  </si>
  <si>
    <t>Dubbelleiding luchtremsysteem voor aanhanger</t>
  </si>
  <si>
    <t>Enkel hydraulisch remsysteem voor aanhanger</t>
  </si>
  <si>
    <t>Overige voorzieningen / functies</t>
  </si>
  <si>
    <t>Aanhangerstekker aansluiting 7 polig voor en achter</t>
  </si>
  <si>
    <t xml:space="preserve">ISO-BUS systeem </t>
  </si>
  <si>
    <t>Banden / velgen</t>
  </si>
  <si>
    <t>Voor: standaard A-merk radiaal landbouwband in maat 440/65R24</t>
  </si>
  <si>
    <t>Achter: standaard A-merk radiaal landbouwband 540/65R34</t>
  </si>
  <si>
    <t>Behaald aantal punten 'wensen'</t>
  </si>
  <si>
    <t>Bedrijfsnaam inschrijver</t>
  </si>
  <si>
    <t>[vul hier uw statutaire bedrijfsnaam in]</t>
  </si>
  <si>
    <t>Bijlage G1 - PvE Perceel 1 Landbouwtractoren</t>
  </si>
  <si>
    <t>Raamovereenkomst Tractoren 2027</t>
  </si>
  <si>
    <t>TN 605467</t>
  </si>
  <si>
    <t>x = eis is van toepassing</t>
  </si>
  <si>
    <t>n.v.t. = eis is niet van toepassing</t>
  </si>
  <si>
    <t>Inschrijver vult gele cellen in!</t>
  </si>
  <si>
    <t>ALGEMENE EISEN LANDBOUWTRACTOREN</t>
  </si>
  <si>
    <t>Compact</t>
  </si>
  <si>
    <t>Klein</t>
  </si>
  <si>
    <t>Midden</t>
  </si>
  <si>
    <t>Zwaar</t>
  </si>
  <si>
    <t>Te leveren tractoren zijn fabrieksnieuw met een productiedatum van maximaal 3 maanden voor datum aflevering</t>
  </si>
  <si>
    <t>x</t>
  </si>
  <si>
    <t>Tractoren inclusief cabine en andere te leveren voorzieningen voldoen aan alle van toepassing zijnde  Europese en Nederlandse wet- en regelgevingen, verordeningen etc. waaronder (niet-limitatief) Verordening EU 167/2013 en daarbij behorende gedelegeerde en uitvoeringsverordeningen , Arbowet en -richtlijnen, NEN-normen, veiligheidsvoorschriften, verkeerswetgeving en emissie-eisen welke geldend zijn op het moment van levering</t>
  </si>
  <si>
    <r>
      <t xml:space="preserve">Tractoren inclusief geleverde opties en accessoires zijn voorzien van een Nederlandstalige gebruikershandleiding met </t>
    </r>
    <r>
      <rPr>
        <sz val="10"/>
        <rFont val="Arial"/>
        <family val="2"/>
      </rPr>
      <t>veiligheids- en onderhoudsvoorschriften in de Nederlandse taal.</t>
    </r>
    <r>
      <rPr>
        <sz val="10"/>
        <color theme="1"/>
        <rFont val="Arial"/>
        <family val="2"/>
      </rPr>
      <t xml:space="preserve">  </t>
    </r>
  </si>
  <si>
    <t>Inschrijver levert bij iedere geleverde tractor aantoonbaar bewijs van de geldende EU-typegoedkeuring, inclusief de voor de cabine relevante goedkeuringsgegevens en testrapporten voor ROPS</t>
  </si>
  <si>
    <t>De cabine, 4wd en klimaatregeling dienen bij de productie in de fabriek te zijn aangebracht en niet achteraf.</t>
  </si>
  <si>
    <t>Alle bedieningsorganen zijn voorzien van duidelijke opschriften in de Nederlandse taal en/of duidelijk herkenbare symbolen.</t>
  </si>
  <si>
    <t xml:space="preserve">Bij een combinatie van aanbieders en/of inzet van onderaannemers is inschrijver verantwoordelijk voor het goed functioneren van de complete tractor. De hoofdaannemer is en blijft te allen tijde verantwoordelijk. De dealer is het aanspreekpunt voor de uitvoerende diensten. </t>
  </si>
  <si>
    <t xml:space="preserve">Bij een combinatie van aanbieders en/of inzet van onderaannemers is inschrijver verantwoordelijk voor het centrale offerte- en facturatieproces en verstrekken van fleetmanagementinformatie. </t>
  </si>
  <si>
    <t>De leverancier dient bij levering een uitgebreide gebruikersinstructie op locatie te verzorgen in de Nederlandse taal</t>
  </si>
  <si>
    <t>De tractor dient geleverd te worden in standaard fabriekskleuren. Indien beschikbaar kleur groen. Referentie RAL6009.</t>
  </si>
  <si>
    <t>De tractor dient bedrijfsklaar en vrij van bestickering en zonder enige vorm van reclame te worden geleverd, uitgezonderd merknaam en type aanduiding.</t>
  </si>
  <si>
    <t>Het onderhoudsbedrijf voorziet, of ondersteunt in het monitoren van de kwaliteit van de Longlife bio-smeermiddelen d.m.v. kostenloze bemonstering op basis van voorgeschreven onderhoudsintervallen inclusief archivering van de kwaliteitsuitslagen en de rapportage aan Staatsbosbeheer</t>
  </si>
  <si>
    <t>Geschikt voor professioneel dagelijks gebruik</t>
  </si>
  <si>
    <t>Veilig inzetbaar onder diverse terrein- en weersomstandigheden</t>
  </si>
  <si>
    <t>Tractoren worden geleverd met een volledige fabrieksgarantie met een termijn van minimaal 12 maanden</t>
  </si>
  <si>
    <t xml:space="preserve">Tractoren zijn zonder enig voorbehoud door de fabrikant vrijgegeven voor gebruik van hernieuwbare dieselbrandstof HVO100 conform EN 15940. </t>
  </si>
  <si>
    <t>DATA-VOORZIENINGEN</t>
  </si>
  <si>
    <t>De tractor is leverbaar met een tractor management systeem of gelijkwaardig, (boardcomputer/beeldschem, ha teller, geheugenfuncties, werktuigherkenning)</t>
  </si>
  <si>
    <t>n.v.t.</t>
  </si>
  <si>
    <t>De tractor is leverbaar met ISO Bus systeem</t>
  </si>
  <si>
    <t>VEILIGHEID</t>
  </si>
  <si>
    <t>Bij starten van de motor kan er geen enkel systeem plotseling in werking treden.</t>
  </si>
  <si>
    <t>Voorzien van breedtemarkering met LED verlichting bij inzet van brede bandenset.</t>
  </si>
  <si>
    <t>De cabine is ROPS-goedgekeurd volgens de Europese typegoedkeuringseisen behorend bij het aangeboden tractortype</t>
  </si>
  <si>
    <t>De cabine is voorzien van: a. Brandblusser vorstbestendig, 2 kg  b. Verbanddoos type B.</t>
  </si>
  <si>
    <t xml:space="preserve">MASSA RIJKLARE TOESTAND </t>
  </si>
  <si>
    <t>Gewichtsklasse tot 2500 kg</t>
  </si>
  <si>
    <t>Gewichtsklasse tot 5000 kg</t>
  </si>
  <si>
    <t>Gewichtsklasse tot 6000 kg</t>
  </si>
  <si>
    <t>Gewichtsklasse tot 8000 kg</t>
  </si>
  <si>
    <t>MOTORISERING (conform ECE R120)</t>
  </si>
  <si>
    <t>Tractoren  leverbaar met een Nominaal motorvermogen in range van 20-70 kW in minimaal 4 varianten.</t>
  </si>
  <si>
    <t>Tractoren  leverbaar met een Nominaal motorvermogen in range van 40-85 kW in minimaal 4 varianten</t>
  </si>
  <si>
    <t>Tractoren  leverbaar met een Nominaal motorvermogen in range van 85-120 kW in minimaal 5 varianten</t>
  </si>
  <si>
    <t>Tractoren  leverbaar met een Nominaal motorvermogen &gt; 120 kW in minimaal 5 varianten</t>
  </si>
  <si>
    <t>TRANSMISSIE / AANDRIJVING / ASSEN</t>
  </si>
  <si>
    <t>De tractor is leverbaar met vierwiel-aandrijving. De 4wd is in- en uitschakelbaar vanuit de bestuurderspositie.</t>
  </si>
  <si>
    <t>De tractor is leverbaar met een handgeschakelde transmissie</t>
  </si>
  <si>
    <t>De tractor is leverbaar met een hydrostatische transmissie met omkeerinrichting</t>
  </si>
  <si>
    <r>
      <t>De tractor is leverbaar met een automatische CVT transmissie</t>
    </r>
    <r>
      <rPr>
        <sz val="10"/>
        <rFont val="Arial"/>
        <family val="2"/>
      </rPr>
      <t>, of vergelijkbaar,</t>
    </r>
    <r>
      <rPr>
        <sz val="10"/>
        <color theme="1"/>
        <rFont val="Arial"/>
        <family val="2"/>
      </rPr>
      <t xml:space="preserve"> met een traploos rijsnelheidbereik van minimaal 0 - 40 km/uur. De rijsnelheid en motortoerental zijn afzonderlijk te regelen. </t>
    </r>
  </si>
  <si>
    <t>Transmissie is uitgerust met een systeem waardoor via een schakelaar/ hendel / pedaal van richting (voor- en achteruit) kan worden gewisseld, zonder gebruik te maken van de voetkoppeling.</t>
  </si>
  <si>
    <t xml:space="preserve">De tractor is voorzien van stuurbekrachtiging. </t>
  </si>
  <si>
    <t xml:space="preserve">De tractor vooras is geveerd. </t>
  </si>
  <si>
    <t>HYDRAULISCH SYSTEEM, COMPONENTEN</t>
  </si>
  <si>
    <t xml:space="preserve">De tractor bevat een duidelijke waarschuwing tegen het aankoppelen van werktuigen met een afwijkende hydraulische olie. </t>
  </si>
  <si>
    <t>CABINE EN BEDIENINGSINSTRUMENTEN</t>
  </si>
  <si>
    <t>Tractor is ook leverbaar zonder cabine, inclusief veiligheidsrolbeugel. (ROPS)</t>
  </si>
  <si>
    <t>De cabine is voorzien van een ergonomische instap. De minimale eisen zijn hierin vastgelegd in NEN-ISO 4252.</t>
  </si>
  <si>
    <t>Het geluidsniveau in de cabine moet minimaal voldoen aan wettelijke eisen</t>
  </si>
  <si>
    <t>In combinatie met een voorlader is een panoramadak met extra glasoppervlak leverbaar</t>
  </si>
  <si>
    <r>
      <t>De cabine is voorzi</t>
    </r>
    <r>
      <rPr>
        <sz val="10"/>
        <rFont val="Arial"/>
        <family val="2"/>
      </rPr>
      <t>enbaar met e</t>
    </r>
    <r>
      <rPr>
        <sz val="10"/>
        <color theme="1"/>
        <rFont val="Arial"/>
        <family val="2"/>
      </rPr>
      <t>en klimaatregeling met airco, inclusief pollenfilter met voldoende capaciteit en geïntegreerd in verwarmings- en ventilatiesysteem.</t>
    </r>
  </si>
  <si>
    <t>De bestuurdersstoel is afgestemd op intensief professioneel gebruik, is luchtgeveerd en minimaal voorzien van:a. Verstelling in de lengterichting;b. Verstelling in de verticale richting;c. Hoekverstelling van de rugleuning;d. Veiligheidsgordel;e. Draaiplateau naar rechts tot minimaal 20⁰; f. Stoelvering in lengte richting; g. instelbare lendensteun</t>
  </si>
  <si>
    <t>Het stuurwiel dient in hellingshoek en/of hoogte verstelbaar te zijn.</t>
  </si>
  <si>
    <t>ACHTERHEF, AFTAKAS ACHTERZIJDE</t>
  </si>
  <si>
    <t>De tractor is leverbaar met een mechanische en/of elektronische driepuntshefinrichting met snelkoppelingen en stabilisatiestangen. Topstang (mechanisch) wordt meegeleverd.</t>
  </si>
  <si>
    <t>Aan de achterzijde is een 7- of 13-polige elektrische aansluiting gemonteerd</t>
  </si>
  <si>
    <t>De tractor is aan achterzijde voorzien van een onafhankelijke aftakas met 6 spiebanen.</t>
  </si>
  <si>
    <t xml:space="preserve">Het toerenbereik van de aftakas is 540/540e t.p.m. </t>
  </si>
  <si>
    <t>Het toerenbereik van de aftakas is 540/540e/1000 t.p.m.</t>
  </si>
  <si>
    <t>De tractor is aan achterzijde voorzien van een in hoogte verstelbare trekbek.</t>
  </si>
  <si>
    <t>De tractor is aan achterzijde voorzien van een in hoogte verstelbare trekhaak.</t>
  </si>
  <si>
    <t>FRONTHEF, AFTAKAS VOORZIJDE</t>
  </si>
  <si>
    <t>De hefarmen zijn makkelijk opklapbaar, indien ze buiten gebruik zijn.</t>
  </si>
  <si>
    <t>De fronthef is te leveren met dubbelwerkende cilinder(s) (heffen en drukken), voorzien van een free-floating stand.</t>
  </si>
  <si>
    <t>Voor het aankoppelen van werktuigen kan de fronthef van buitenaf elektronisch in hoogteverstelling worden bediend.</t>
  </si>
  <si>
    <t>Aan de voorzijde bevindt zich een trekhaak, aankoppelpunt</t>
  </si>
  <si>
    <t>VELGEN EN BANDEN</t>
  </si>
  <si>
    <t>Velgen en banden zijn in maatwerk leverbaar per type/categorie</t>
  </si>
  <si>
    <t>VOORLADER EN AANBOUWFRAME</t>
  </si>
  <si>
    <t>De tractor is geschikt en leverbaar met een bijpassende voorlader + aanbouwframe. voorzien van slangbreukbeveiliging op hef- en bakcilinders.</t>
  </si>
  <si>
    <r>
      <t xml:space="preserve">De voorlader is uitgerust met een in- uitwendige, </t>
    </r>
    <r>
      <rPr>
        <sz val="10"/>
        <rFont val="Arial"/>
        <family val="2"/>
      </rPr>
      <t xml:space="preserve">mechanische of hydraulische </t>
    </r>
    <r>
      <rPr>
        <sz val="10"/>
        <color theme="1"/>
        <rFont val="Arial"/>
        <family val="2"/>
      </rPr>
      <t>parallelconstructie.</t>
    </r>
  </si>
  <si>
    <t>De voorlader is uitgerust met een derde en vierde functie (voor wisseldelen en bakken)</t>
  </si>
  <si>
    <t>De bediening van de voorlader vindt plaats middels een joy-stick of kruishandel.</t>
  </si>
  <si>
    <t>De voorlader is uitgerust met een hydraulisch bedienbaar snelwisselsysteem met Euro II-opname. De bediening vindt plaats vanuit de cabine.</t>
  </si>
  <si>
    <t>De voorlader is uitgerust met een multikoppeling die gelijktijdig alle hydraulische en elektrische aansluitingen verbindt/afsluit.</t>
  </si>
  <si>
    <t>Hydrauliekslangen en koppelingen zijn beschermd tegen beschadiging van buitenaf.</t>
  </si>
  <si>
    <t xml:space="preserve">De voorlader is uitgerust met dansonderdrukking. </t>
  </si>
  <si>
    <t>De hydrauliekslangen zijn zodanig aangebracht dat deze beschermd zijn tegen beschadigingen en lekkage wordt voorkomen.</t>
  </si>
  <si>
    <t>De voorlader is voorzien van een voorziening (bv steunpoten) om de voorlader afgekoppeld veilig neer te zetten. Deze voorziening is op te bergen in de voorlader of op een vaste plaats aan het frame.</t>
  </si>
  <si>
    <t>OVERIGE UITRUSTING</t>
  </si>
  <si>
    <t>De tractor is voorzien van meedraaiende frontspatborden, passend voor de bandenmaten.</t>
  </si>
  <si>
    <t>ONDERHOUD / REPARATIE / ONDERDELEN</t>
  </si>
  <si>
    <t>Inschrijver verklaart dat te leveren tractoren voldoen aan alle bovenstaande eisen:</t>
  </si>
  <si>
    <t>Naam tekenbevoegde</t>
  </si>
  <si>
    <t>Handtekening</t>
  </si>
  <si>
    <t>Categorie Landbouwtractor Compact</t>
  </si>
  <si>
    <t>Specifieke eisen aan het gunningsassortiment Compact</t>
  </si>
  <si>
    <t>Vermogensklasse: 29-35 kW Inclusief vaste randapparatuur incl. eventuele powerboost</t>
  </si>
  <si>
    <t xml:space="preserve">Massa Rijklaar: &lt; 2500 kg </t>
  </si>
  <si>
    <t>Inzet in terreintypen: natuurgraslanden, "tuin/park" omstandigheden</t>
  </si>
  <si>
    <t>Type versnellingsbak: Hydrostaat of automaat</t>
  </si>
  <si>
    <t>Bereik rijsnelheid: 0-30 km/uur</t>
  </si>
  <si>
    <t>rijsnelheid 0-40 km/uur</t>
  </si>
  <si>
    <r>
      <t xml:space="preserve">Geluidsniveau in afgesloten cabine &lt; </t>
    </r>
    <r>
      <rPr>
        <b/>
        <sz val="10"/>
        <rFont val="Agrofont"/>
        <family val="2"/>
      </rPr>
      <t>75</t>
    </r>
    <r>
      <rPr>
        <sz val="10"/>
        <rFont val="Agrofont"/>
        <family val="2"/>
      </rPr>
      <t>dB(A)</t>
    </r>
  </si>
  <si>
    <t>Airco af fabriek bij cabine</t>
  </si>
  <si>
    <t>Bluetooth carkit + 12 V laadfunctie/ telefoonhouder bij cabine</t>
  </si>
  <si>
    <t>Radio/cd + USB + speakers bij cabine</t>
  </si>
  <si>
    <t>Zonwering ramen bij cabine</t>
  </si>
  <si>
    <t>Wiswas installatie op voor- en achterraam</t>
  </si>
  <si>
    <t>Knipperlicht bediening met automatische afslag</t>
  </si>
  <si>
    <t>Hydraulische hefinrichting achterzijde (mechanisch bediend): minimaal 1000 kg hefvermogen</t>
  </si>
  <si>
    <t>Waltherscheid snelkoppelingen op hefarmen</t>
  </si>
  <si>
    <t>Topstang met pen/gat verbinding</t>
  </si>
  <si>
    <t>Aftakas met 6 spiebanen</t>
  </si>
  <si>
    <t>Beschikbare toerentallen (minimaal): 540/540E</t>
  </si>
  <si>
    <t>Remmen op 4 wielen bij 4WD</t>
  </si>
  <si>
    <t>Remsysteem voor aanhanger</t>
  </si>
  <si>
    <t>Voor: gazonband, A-merk</t>
  </si>
  <si>
    <t>Achter: gazonband, A-merk</t>
  </si>
  <si>
    <t>Naam tekenbevoegdvertegenwoordiger</t>
  </si>
  <si>
    <r>
      <rPr>
        <b/>
        <sz val="12"/>
        <rFont val="Agrofont"/>
        <family val="2"/>
      </rPr>
      <t xml:space="preserve">Inschrijver is verplicht ALLE geel gekleurde cellen in te vullen. LET OP: Het programma van prijzen, eisen en wensen bevat meerdere tabbladen (6).
</t>
    </r>
    <r>
      <rPr>
        <sz val="12"/>
        <rFont val="Agrofont"/>
        <family val="2"/>
      </rPr>
      <t xml:space="preserve">
</t>
    </r>
    <r>
      <rPr>
        <u/>
        <sz val="12"/>
        <rFont val="Agrofont"/>
        <family val="2"/>
      </rPr>
      <t>Er is een gunningsassortiment opgesteld dat Inschrijver moet kunnen leveren. Voor het gunningsassortiment gelden de algemene eisen en de specifieke eisen.
Optioneel kan daarnaast materieel worden uitgevraagd wat past binnen het perceel. Inschrijver dient zijn assortiment aan te passen aan de wensen van Staatsbosbeheer. Hiervoor gelden in ieder geval de algemene eisen.</t>
    </r>
  </si>
  <si>
    <t>Categorie Landbouwtractor Midden</t>
  </si>
  <si>
    <t>Specifieke eisen aan het gunningsassortiment Midden</t>
  </si>
  <si>
    <t>Vermogensklasse: 95-100 kW Inclusief vaste randapparatuur incl. eventuele powerboost</t>
  </si>
  <si>
    <t xml:space="preserve">Massa Rijklaar: &lt; 5900 kg </t>
  </si>
  <si>
    <t>nvt</t>
  </si>
  <si>
    <t>4 stuks regelventielen proportioneel dubbelwerkend achterzijde, waarvan 1 gesplitst naar voorzijde</t>
  </si>
  <si>
    <t>Loadsensing 110L</t>
  </si>
  <si>
    <t>Voor: standaard A-merk radiaal landbouwband in maat 540/65R26 of 480/70R28 of 540/64R2</t>
  </si>
  <si>
    <t>Achter: standaard A-merk radiaal landbouwband 650/65R38 of 600/65R38 of 650/60R38</t>
  </si>
  <si>
    <t>Categorie Landbouwtractor Zwaar</t>
  </si>
  <si>
    <t>Specifieke eisen aan het gunningsassortiment Zwaar</t>
  </si>
  <si>
    <t>Vermogensklasse: 120-125 kW Inclusief vaste randapparatuur incl. eventuele powerboost</t>
  </si>
  <si>
    <t xml:space="preserve">Massa Rijklaar: &lt; 8000 kg </t>
  </si>
  <si>
    <t>Inzet in terreintypen: natuurgraslanden, transport en boswerk</t>
  </si>
  <si>
    <t>Elektronisch instelbare hydrauliekventielen met tijd en hoeveelheidsregeling</t>
  </si>
  <si>
    <t>Loadsensing min 150L</t>
  </si>
  <si>
    <r>
      <rPr>
        <sz val="10"/>
        <color rgb="FF000000"/>
        <rFont val="Agrofont"/>
        <family val="2"/>
      </rPr>
      <t xml:space="preserve">Hydraulische hefinrichting achterzijde (mechanisch bediend): </t>
    </r>
    <r>
      <rPr>
        <sz val="10"/>
        <color rgb="FF0D0D0D"/>
        <rFont val="Agrofont"/>
        <family val="2"/>
      </rPr>
      <t>minimaal 7500 kg hefvermogen</t>
    </r>
  </si>
  <si>
    <t>Voor: standaard A-merk radiaal landbouwband in maat 540/65R28</t>
  </si>
  <si>
    <t>Achter: standaard A-merk radiaal landbouwband 650/65R38</t>
  </si>
  <si>
    <t>Inschrijver is verplicht ALLE geel gekleurde cellen in te vullen. LET OP: Deze bijlage bevat meerdere werkbladen (6). ALLE BEDRAGEN EXCLUSIEF BTW</t>
  </si>
  <si>
    <t>Productgroep</t>
  </si>
  <si>
    <t>Aangeboden Merk</t>
  </si>
  <si>
    <t>Aangeboden type</t>
  </si>
  <si>
    <t>Bruto catalogusprijs</t>
  </si>
  <si>
    <t>korting (%)</t>
  </si>
  <si>
    <t xml:space="preserve">Totaal kosten afschrijving en onderhoud
</t>
  </si>
  <si>
    <t>weegfactor</t>
  </si>
  <si>
    <t>Gemiddelde kosten per draaiuur</t>
  </si>
  <si>
    <t>Landbouwtractor - Compact</t>
  </si>
  <si>
    <t>Landbouwtractor - Klein</t>
  </si>
  <si>
    <t>Landbouwtractor - Midden</t>
  </si>
  <si>
    <t>Landbouwtractor- Zwaar</t>
  </si>
  <si>
    <t xml:space="preserve">Bruto catologusprijs: </t>
  </si>
  <si>
    <r>
      <t xml:space="preserve">Prijs van gunningsassortiment inclusief alle algemene en specifiek eisen en </t>
    </r>
    <r>
      <rPr>
        <b/>
        <sz val="10"/>
        <color theme="1"/>
        <rFont val="Aptos Narrow"/>
        <family val="2"/>
        <scheme val="minor"/>
      </rPr>
      <t>exclusief wensen</t>
    </r>
    <r>
      <rPr>
        <sz val="10"/>
        <color theme="1"/>
        <rFont val="Aptos Narrow"/>
        <family val="2"/>
        <scheme val="minor"/>
      </rPr>
      <t xml:space="preserve"> en belastingen</t>
    </r>
  </si>
  <si>
    <t>Uurtarief 1e monteur LMB excl. btw</t>
  </si>
  <si>
    <t>ma t/m vr. tussen 08.00 - 17.00</t>
  </si>
  <si>
    <t>toeslag (procentueel t.o.v uurtarief)</t>
  </si>
  <si>
    <t>ma t/m vr. tussen 17.00 - 08.00</t>
  </si>
  <si>
    <t>Korting:</t>
  </si>
  <si>
    <t>za. 00.00 t/m ma. 08.00 uur</t>
  </si>
  <si>
    <t>Netto aanschafkosten:</t>
  </si>
  <si>
    <t>Uurtarief monteur LMB excl. btw</t>
  </si>
  <si>
    <t>Bij uw prijsopgave dient u uit te gaan van marktconforme tarieven!</t>
  </si>
  <si>
    <t>Uurtarief leerling-monteur LMB excl. btw</t>
  </si>
  <si>
    <t>Voorrijkosten serviceauto</t>
  </si>
  <si>
    <t>all-in per km</t>
  </si>
  <si>
    <t xml:space="preserve">De achterzijde is minimaal te voorzien van 4 dubbelwerkende electrisch te bedienen hydraulische ventielen, waarvan minimaal één ventiel met een drukloze retour. </t>
  </si>
  <si>
    <t>De tractor is voorzien van een gescheiden oliesysteem t.b.v. de CVT-transmissie en het hydraulische systeem.</t>
  </si>
  <si>
    <t>Aftakas is elektro-hydraulisch en onder last inschakelbaar</t>
  </si>
  <si>
    <t>De tractor wordt franco geleverd en gelost op ieder gewenst adres binnen het verzorgingsgebied van Staatsbosbeheer incl. Waddeneilanden, volledig bedrijfsklaar en met een volle brandstoftank.</t>
  </si>
  <si>
    <t>De tractoren worden af fabriek of op een centrale locatie van de inschrijver voorzien van biologisch afbreekbare smeermiddelen die voldoen aan Ecolabel volgens beleid bijlage O en overige bepalingen uit dit PvE. Na spoelen en omoliën wordt altijd een kwaliteitsanalyse uitgevoerd en een testrapport aangeleverd. Deze wordt toegelicht door het onderhoudsbedrijf.</t>
  </si>
  <si>
    <t>De inschrijver dient zorg te dragen voor instructiekaarten ten behoeve van:a. Onderhoud dat uitgevoerd dient te worden voor, tijdens en na gebruik door de chauffeur;b. Eerstelijns onderhoud door de chauffeur;c. Overige zaken ter voorkoming van storingen.</t>
  </si>
  <si>
    <t>De voorzijde is te voorzien van een driepuntshefinrichting met PTO,  snelkoppelingen, dansonderdrukking en minimaal 1 extra dubbelwerkend hydraulisch ventiel. Een geïntegreerde topstang en 7- of 13-polige stekker zijn standaard meegeleverd.</t>
  </si>
  <si>
    <t>Bij inschrijving opgegeven uurtarieven, leverings- en onderhoudskosten gelden als maximale tarieven bij de uitvoering van de opdracht. Lagere tarieven zijn toegestaan.</t>
  </si>
  <si>
    <t xml:space="preserve">Bij inschrijving opgegeven kortingspercentages gelden als minimale percentages bij de uitvoering van de opdracht. Een hogere korting is toegestaan. </t>
  </si>
  <si>
    <t>Het aanpassen van standaard componenten (bv olietanks, accu's, uitlaat, dempers, etc.) gaat altijd in overleg met Staatsbosbeheer.</t>
  </si>
  <si>
    <r>
      <t xml:space="preserve">Leverancier garandeert met het oog op uitwisselbaarheid van nieuwe tractoren en bestaande werktuigen dat de door hem toegepaste olieën met behoud van eigenschappen, functionaliteiten en volledige fabrieksgarantie mengbaar zijn met de volgende merken en typen biologische hydraulische olieën: </t>
    </r>
    <r>
      <rPr>
        <b/>
        <sz val="10"/>
        <rFont val="Arial"/>
        <family val="2"/>
      </rPr>
      <t>Motorex York 1078</t>
    </r>
    <r>
      <rPr>
        <sz val="10"/>
        <rFont val="Arial"/>
        <family val="2"/>
      </rPr>
      <t xml:space="preserve"> en </t>
    </r>
    <r>
      <rPr>
        <b/>
        <sz val="10"/>
        <rFont val="Arial"/>
        <family val="2"/>
      </rPr>
      <t xml:space="preserve">Shell Panolin Biofluid ZFH </t>
    </r>
    <r>
      <rPr>
        <sz val="10"/>
        <rFont val="Arial"/>
        <family val="2"/>
      </rPr>
      <t xml:space="preserve"> </t>
    </r>
  </si>
  <si>
    <t>Maximaal te behalen aantal punten 'wensen' afgerond</t>
  </si>
  <si>
    <t>bruto catologusprijs - catologuskorting</t>
  </si>
  <si>
    <t xml:space="preserve">Kortingspercentage over de bruto catologusprijs </t>
  </si>
  <si>
    <t xml:space="preserve">Netto aanschafprijs </t>
  </si>
  <si>
    <t xml:space="preserve">Integrale kosten per draaiuur (75% van de grondslag voor beoordeling P1. inschrijfprijs) </t>
  </si>
  <si>
    <r>
      <t xml:space="preserve">Restwaarde na 7 jaar </t>
    </r>
    <r>
      <rPr>
        <b/>
        <sz val="10"/>
        <color theme="0"/>
        <rFont val="Agrofont"/>
      </rPr>
      <t>(=25% van netto aanschafprijs)</t>
    </r>
    <r>
      <rPr>
        <b/>
        <sz val="10"/>
        <color theme="0"/>
        <rFont val="Agrofont"/>
        <family val="2"/>
      </rPr>
      <t xml:space="preserve">
</t>
    </r>
  </si>
  <si>
    <r>
      <t xml:space="preserve">Vaste kosten voor service en onderhoud bij 5600 draaiuren
</t>
    </r>
    <r>
      <rPr>
        <b/>
        <sz val="10"/>
        <color theme="0"/>
        <rFont val="Agrofont"/>
      </rPr>
      <t>(invullen prijzenblad II)</t>
    </r>
  </si>
  <si>
    <r>
      <t>Aantal draaiuren</t>
    </r>
    <r>
      <rPr>
        <b/>
        <sz val="10"/>
        <color rgb="FFFF0000"/>
        <rFont val="Agrofont"/>
      </rPr>
      <t xml:space="preserve">       </t>
    </r>
    <r>
      <rPr>
        <b/>
        <sz val="10"/>
        <color theme="0"/>
        <rFont val="Agrofont"/>
      </rPr>
      <t xml:space="preserve"> (7 jr x 800 u/p.j)</t>
    </r>
  </si>
  <si>
    <t>Variabele onderhoudskosten</t>
  </si>
  <si>
    <t>Maximaal 700 punten voor beoordeling inschrijfprijs</t>
  </si>
  <si>
    <t>Maximaal 350 punten voor beoordeling inschrijfprijs</t>
  </si>
  <si>
    <t>Vaste onderhoudskosten LB tractor compact</t>
  </si>
  <si>
    <t>Kosten kleine beurt</t>
  </si>
  <si>
    <t>Kosten grote beurt</t>
  </si>
  <si>
    <t>Interval kleine beurt</t>
  </si>
  <si>
    <t>(aantal uren)</t>
  </si>
  <si>
    <t>Interval grote beurt</t>
  </si>
  <si>
    <t>Totaal aantal benodigde kleine beurten 5600 draaiuren vlgs fabrieksopgave</t>
  </si>
  <si>
    <t>Totaal aantal benodigde grote beurten bij 5600 draaiuren vlgs fabrieksopgave</t>
  </si>
  <si>
    <t>Totaal vaste onderhoudskosten bij 7 jaar en 5600 draaiuren</t>
  </si>
  <si>
    <t>Vaste onderhoudskosten LB tractor klein</t>
  </si>
  <si>
    <t>Vaste onderhoudskosten LB tractor midden</t>
  </si>
  <si>
    <t>Vaste onderhoudskosten LB tractor zwaar</t>
  </si>
  <si>
    <t>Inschrijfstaat I gunningsassortiment Perceel 1</t>
  </si>
  <si>
    <t>Alle blauw gekleurde cellen worden automatisch berekend en ingevuld aan de hand van informatie uit de gele cellen.</t>
  </si>
  <si>
    <t>(waarde wordt overgenomen in werkblad P1 Prijzenblad I, cel H7)</t>
  </si>
  <si>
    <t>(waarde wordt overgenomen in werkblad P1 Prijzenblad I, cel H8)</t>
  </si>
  <si>
    <t>(waarde wordt overgenomen in werkblad P1 Prijzenblad I, cel H9)</t>
  </si>
  <si>
    <t>(waarde wordt overgenomen in werkblad P1 Prijzenblad I, cel H10)</t>
  </si>
  <si>
    <t>Alle blauw gekleurde cellen zijn vaste waarden of worden automatisch ingevuld aan de hand van informatie uit de gele cellen in deze tabel of oranje cellen uit werkblad P1 Prijzenblad II</t>
  </si>
  <si>
    <t>Inschrijfstaat II Perceel 1, Landbouwtractoren</t>
  </si>
  <si>
    <t>Tractoren worden geleverd met biologisch afbreekbare hydraulische oliën en smeermiddelen die voldoen aan het biosmeermiddelen beleid (Bijlage O) en testnorm EOCD 301B of vergelijkbaar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</si>
</sst>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0_ ;\-#,##0\ "/>
    <numFmt numFmtId="166" formatCode="#,##0.00_ ;\-#,##0.00\ "/>
  </numFmts>
  <fonts count="56">
    <font>
      <sz val="12"/>
      <color theme="1"/>
      <name val="Aptos Narrow"/>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grofont"/>
      <family val="2"/>
    </font>
    <font>
      <b/>
      <sz val="14"/>
      <color theme="0"/>
      <name val="Agrofont"/>
      <family val="2"/>
    </font>
    <font>
      <sz val="12"/>
      <name val="Agrofont"/>
      <family val="2"/>
    </font>
    <font>
      <b/>
      <sz val="12"/>
      <name val="Agrofont"/>
      <family val="2"/>
    </font>
    <font>
      <u/>
      <sz val="12"/>
      <name val="Agrofont"/>
      <family val="2"/>
    </font>
    <font>
      <b/>
      <sz val="10"/>
      <color theme="0"/>
      <name val="Agrofont"/>
      <family val="2"/>
    </font>
    <font>
      <sz val="10"/>
      <name val="Agrofont"/>
      <family val="2"/>
    </font>
    <font>
      <b/>
      <sz val="14"/>
      <color rgb="FFFFFFFF"/>
      <name val="Agrofont"/>
      <family val="2"/>
    </font>
    <font>
      <b/>
      <sz val="18"/>
      <color rgb="FFFFFFFF"/>
      <name val="Agrofont"/>
      <family val="2"/>
    </font>
    <font>
      <sz val="12"/>
      <color theme="1"/>
      <name val="Aptos Narrow"/>
      <family val="2"/>
      <scheme val="minor"/>
    </font>
    <font>
      <b/>
      <sz val="12"/>
      <color theme="0"/>
      <name val="Agrofont"/>
      <family val="2"/>
    </font>
    <font>
      <b/>
      <sz val="10"/>
      <name val="Agrofont"/>
      <family val="2"/>
    </font>
    <font>
      <b/>
      <sz val="12"/>
      <color theme="1"/>
      <name val="Agrofont"/>
      <family val="2"/>
    </font>
    <font>
      <sz val="10"/>
      <color rgb="FFFF0000"/>
      <name val="Agrofont"/>
      <family val="2"/>
    </font>
    <font>
      <sz val="10"/>
      <color theme="1"/>
      <name val="Agrofont"/>
      <family val="2"/>
    </font>
    <font>
      <b/>
      <sz val="16"/>
      <color theme="0"/>
      <name val="Agrofont"/>
      <family val="2"/>
    </font>
    <font>
      <sz val="12"/>
      <color theme="1"/>
      <name val="Agrofont"/>
      <family val="2"/>
    </font>
    <font>
      <sz val="10"/>
      <color rgb="FF000000"/>
      <name val="Agrofont"/>
      <family val="2"/>
    </font>
    <font>
      <b/>
      <sz val="12"/>
      <color rgb="FF000000"/>
      <name val="Agrofont"/>
      <family val="2"/>
    </font>
    <font>
      <b/>
      <u/>
      <sz val="12"/>
      <color rgb="FF000000"/>
      <name val="Agrofont"/>
      <family val="2"/>
    </font>
    <font>
      <sz val="12"/>
      <color rgb="FF000000"/>
      <name val="Agrofont"/>
      <family val="2"/>
    </font>
    <font>
      <u/>
      <sz val="12"/>
      <color rgb="FF000000"/>
      <name val="Agrofont"/>
      <family val="2"/>
    </font>
    <font>
      <b/>
      <sz val="10"/>
      <color theme="1"/>
      <name val="Agrofont"/>
      <family val="2"/>
    </font>
    <font>
      <b/>
      <sz val="10"/>
      <color rgb="FFFFFFFF"/>
      <name val="Agrofont"/>
      <family val="2"/>
    </font>
    <font>
      <sz val="12"/>
      <color rgb="FFFF0000"/>
      <name val="Agrofont"/>
      <family val="2"/>
    </font>
    <font>
      <b/>
      <sz val="12"/>
      <color theme="1"/>
      <name val="Aptos Narrow"/>
      <family val="2"/>
      <scheme val="minor"/>
    </font>
    <font>
      <sz val="10"/>
      <color rgb="FF0D0D0D"/>
      <name val="Agrofont"/>
      <family val="2"/>
    </font>
    <font>
      <sz val="12"/>
      <color rgb="FF7030A0"/>
      <name val="Aptos Narrow"/>
      <family val="2"/>
      <scheme val="minor"/>
    </font>
    <font>
      <sz val="10"/>
      <color rgb="FF7030A0"/>
      <name val="Agrofont"/>
      <family val="2"/>
    </font>
    <font>
      <sz val="14"/>
      <color theme="0"/>
      <name val="Agrofont"/>
      <family val="2"/>
    </font>
    <font>
      <sz val="10"/>
      <name val="Agrofont"/>
    </font>
    <font>
      <sz val="8"/>
      <name val="Aptos Narrow"/>
      <family val="2"/>
      <scheme val="minor"/>
    </font>
    <font>
      <sz val="10"/>
      <color theme="1"/>
      <name val="Aptos Narrow"/>
      <family val="2"/>
      <scheme val="minor"/>
    </font>
    <font>
      <b/>
      <sz val="11"/>
      <color theme="0"/>
      <name val="Agrofont"/>
    </font>
    <font>
      <b/>
      <sz val="10"/>
      <color theme="1"/>
      <name val="Aptos Narrow"/>
      <family val="2"/>
      <scheme val="minor"/>
    </font>
    <font>
      <b/>
      <sz val="10"/>
      <color theme="1"/>
      <name val="Agrofont"/>
    </font>
    <font>
      <b/>
      <sz val="10"/>
      <color theme="1"/>
      <name val="Arial"/>
      <family val="2"/>
    </font>
    <font>
      <sz val="10"/>
      <color theme="0"/>
      <name val="Arial"/>
      <family val="2"/>
    </font>
    <font>
      <b/>
      <sz val="18"/>
      <color theme="0"/>
      <name val="Agrofont"/>
      <family val="2"/>
    </font>
    <font>
      <b/>
      <sz val="14"/>
      <color theme="1"/>
      <name val="Agrofont"/>
    </font>
    <font>
      <sz val="10"/>
      <name val="Arial"/>
      <family val="2"/>
    </font>
    <font>
      <sz val="10"/>
      <color rgb="FF000000"/>
      <name val="Arial"/>
      <family val="2"/>
    </font>
    <font>
      <sz val="12"/>
      <color rgb="FFFF0000"/>
      <name val="Aptos Narrow"/>
      <family val="2"/>
      <scheme val="minor"/>
    </font>
    <font>
      <b/>
      <sz val="10"/>
      <name val="Arial"/>
      <family val="2"/>
    </font>
    <font>
      <b/>
      <sz val="10"/>
      <color rgb="FFFF0000"/>
      <name val="Agrofont"/>
    </font>
    <font>
      <b/>
      <sz val="10"/>
      <color theme="0"/>
      <name val="Agrofont"/>
    </font>
    <font>
      <sz val="10"/>
      <color theme="1"/>
      <name val="Agrofont"/>
    </font>
    <font>
      <b/>
      <sz val="14"/>
      <color theme="0"/>
      <name val="Agrofont"/>
    </font>
    <font>
      <b/>
      <sz val="12"/>
      <color rgb="FF000000"/>
      <name val="Agrofont"/>
    </font>
  </fonts>
  <fills count="18">
    <fill>
      <patternFill patternType="none"/>
    </fill>
    <fill>
      <patternFill patternType="gray125"/>
    </fill>
    <fill>
      <patternFill patternType="solid">
        <fgColor rgb="FF0D594F"/>
        <bgColor indexed="64"/>
      </patternFill>
    </fill>
    <fill>
      <patternFill patternType="solid">
        <fgColor rgb="FFFFFF00"/>
        <bgColor indexed="64"/>
      </patternFill>
    </fill>
    <fill>
      <patternFill patternType="solid">
        <fgColor theme="0"/>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rgb="FF00B050"/>
        <bgColor indexed="64"/>
      </patternFill>
    </fill>
    <fill>
      <patternFill patternType="solid">
        <fgColor rgb="FF92D050"/>
        <bgColor indexed="64"/>
      </patternFill>
    </fill>
    <fill>
      <patternFill patternType="solid">
        <fgColor theme="7" tint="-0.249977111117893"/>
        <bgColor indexed="64"/>
      </patternFill>
    </fill>
    <fill>
      <patternFill patternType="solid">
        <fgColor theme="9" tint="0.39997558519241921"/>
        <bgColor indexed="64"/>
      </patternFill>
    </fill>
    <fill>
      <patternFill patternType="solid">
        <fgColor rgb="FFFFC000"/>
        <bgColor indexed="64"/>
      </patternFill>
    </fill>
    <fill>
      <patternFill patternType="solid">
        <fgColor rgb="FF00B0F0"/>
        <bgColor indexed="64"/>
      </patternFill>
    </fill>
    <fill>
      <patternFill patternType="solid">
        <fgColor theme="9" tint="0.59999389629810485"/>
        <bgColor indexed="64"/>
      </patternFill>
    </fill>
    <fill>
      <patternFill patternType="solid">
        <fgColor rgb="FF0070C0"/>
        <bgColor indexed="64"/>
      </patternFill>
    </fill>
    <fill>
      <patternFill patternType="solid">
        <fgColor theme="9" tint="-0.499984740745262"/>
        <bgColor indexed="64"/>
      </patternFill>
    </fill>
    <fill>
      <patternFill patternType="solid">
        <fgColor theme="3" tint="0.749992370372631"/>
        <bgColor indexed="64"/>
      </patternFill>
    </fill>
    <fill>
      <patternFill patternType="solid">
        <fgColor theme="6" tint="0.39997558519241921"/>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rgb="FF000000"/>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right/>
      <top style="thin">
        <color indexed="64"/>
      </top>
      <bottom style="medium">
        <color indexed="64"/>
      </bottom>
      <diagonal/>
    </border>
    <border>
      <left style="medium">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indexed="64"/>
      </bottom>
      <diagonal/>
    </border>
    <border>
      <left/>
      <right style="medium">
        <color indexed="64"/>
      </right>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top style="medium">
        <color indexed="64"/>
      </top>
      <bottom style="thin">
        <color theme="0" tint="-0.34998626667073579"/>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top style="medium">
        <color indexed="64"/>
      </top>
      <bottom style="medium">
        <color indexed="64"/>
      </bottom>
      <diagonal/>
    </border>
    <border>
      <left style="medium">
        <color indexed="64"/>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style="medium">
        <color indexed="64"/>
      </right>
      <top style="thin">
        <color theme="0" tint="-0.34998626667073579"/>
      </top>
      <bottom/>
      <diagonal/>
    </border>
    <border>
      <left style="thin">
        <color theme="0" tint="-0.34998626667073579"/>
      </left>
      <right style="medium">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medium">
        <color indexed="64"/>
      </right>
      <top style="thin">
        <color theme="0" tint="-0.34998626667073579"/>
      </top>
      <bottom/>
      <diagonal/>
    </border>
    <border>
      <left style="thin">
        <color theme="0" tint="-0.34998626667073579"/>
      </left>
      <right style="thin">
        <color theme="0" tint="-0.34998626667073579"/>
      </right>
      <top style="medium">
        <color indexed="64"/>
      </top>
      <bottom style="medium">
        <color indexed="64"/>
      </bottom>
      <diagonal/>
    </border>
  </borders>
  <cellStyleXfs count="3">
    <xf numFmtId="0" fontId="0" fillId="0" borderId="0"/>
    <xf numFmtId="9" fontId="16" fillId="0" borderId="0" applyFont="0" applyFill="0" applyBorder="0" applyAlignment="0" applyProtection="0"/>
    <xf numFmtId="0" fontId="21" fillId="0" borderId="0"/>
  </cellStyleXfs>
  <cellXfs count="442">
    <xf numFmtId="0" fontId="0" fillId="0" borderId="0" xfId="0"/>
    <xf numFmtId="0" fontId="13" fillId="0" borderId="1" xfId="0" applyFont="1" applyBorder="1" applyAlignment="1">
      <alignment horizontal="center" vertical="center"/>
    </xf>
    <xf numFmtId="0" fontId="0" fillId="0" borderId="0" xfId="0" applyAlignment="1">
      <alignment horizontal="left"/>
    </xf>
    <xf numFmtId="0" fontId="12" fillId="2" borderId="1" xfId="0" applyFont="1" applyFill="1" applyBorder="1" applyAlignment="1">
      <alignment horizontal="left" vertical="top" wrapText="1"/>
    </xf>
    <xf numFmtId="0" fontId="23" fillId="0" borderId="0" xfId="0" applyFont="1"/>
    <xf numFmtId="0" fontId="13" fillId="0" borderId="1" xfId="0" applyFont="1" applyBorder="1" applyAlignment="1">
      <alignment horizontal="left" wrapText="1"/>
    </xf>
    <xf numFmtId="0" fontId="13" fillId="0" borderId="1" xfId="0" applyFont="1" applyBorder="1"/>
    <xf numFmtId="0" fontId="13" fillId="0" borderId="1" xfId="0" applyFont="1" applyBorder="1" applyAlignment="1">
      <alignment horizontal="left"/>
    </xf>
    <xf numFmtId="0" fontId="13" fillId="0" borderId="1" xfId="0" quotePrefix="1" applyFont="1" applyBorder="1"/>
    <xf numFmtId="0" fontId="13" fillId="0" borderId="1" xfId="0" applyFont="1" applyBorder="1" applyAlignment="1">
      <alignment horizontal="left" vertical="top" wrapText="1"/>
    </xf>
    <xf numFmtId="0" fontId="20" fillId="0" borderId="1" xfId="0" applyFont="1" applyBorder="1" applyAlignment="1">
      <alignment horizontal="left" wrapText="1"/>
    </xf>
    <xf numFmtId="0" fontId="13" fillId="0" borderId="1" xfId="0" applyFont="1" applyBorder="1" applyAlignment="1">
      <alignment vertical="top" wrapText="1"/>
    </xf>
    <xf numFmtId="0" fontId="24" fillId="0" borderId="1" xfId="0" applyFont="1" applyBorder="1" applyAlignment="1">
      <alignment horizontal="left" vertical="top" wrapText="1"/>
    </xf>
    <xf numFmtId="0" fontId="24" fillId="0" borderId="1" xfId="0" applyFont="1" applyBorder="1" applyAlignment="1">
      <alignment horizontal="left" wrapText="1"/>
    </xf>
    <xf numFmtId="0" fontId="13" fillId="0" borderId="1" xfId="0" quotePrefix="1" applyFont="1" applyBorder="1" applyAlignment="1">
      <alignment horizontal="center" wrapText="1"/>
    </xf>
    <xf numFmtId="0" fontId="13" fillId="0" borderId="1" xfId="0" applyFont="1" applyBorder="1" applyAlignment="1">
      <alignment horizontal="center" wrapText="1"/>
    </xf>
    <xf numFmtId="0" fontId="13" fillId="0" borderId="1" xfId="0" applyFont="1" applyBorder="1" applyAlignment="1">
      <alignment wrapText="1"/>
    </xf>
    <xf numFmtId="0" fontId="24" fillId="0" borderId="1" xfId="0" applyFont="1" applyBorder="1" applyAlignment="1">
      <alignment wrapText="1"/>
    </xf>
    <xf numFmtId="0" fontId="23" fillId="0" borderId="0" xfId="0" applyFont="1" applyAlignment="1">
      <alignment horizontal="left"/>
    </xf>
    <xf numFmtId="0" fontId="12" fillId="2" borderId="1" xfId="0" applyFont="1" applyFill="1" applyBorder="1" applyAlignment="1">
      <alignment horizontal="left" wrapText="1"/>
    </xf>
    <xf numFmtId="0" fontId="12" fillId="2" borderId="2" xfId="0" applyFont="1" applyFill="1" applyBorder="1" applyAlignment="1">
      <alignment horizontal="left" wrapText="1"/>
    </xf>
    <xf numFmtId="0" fontId="12" fillId="2" borderId="3" xfId="0" applyFont="1" applyFill="1" applyBorder="1" applyAlignment="1">
      <alignment horizontal="left" wrapText="1"/>
    </xf>
    <xf numFmtId="0" fontId="12" fillId="2" borderId="4" xfId="0" applyFont="1" applyFill="1" applyBorder="1" applyAlignment="1">
      <alignment horizontal="left" wrapText="1"/>
    </xf>
    <xf numFmtId="0" fontId="7" fillId="0" borderId="2" xfId="0" applyFont="1" applyBorder="1" applyAlignment="1">
      <alignment vertical="top" wrapText="1"/>
    </xf>
    <xf numFmtId="0" fontId="7" fillId="0" borderId="1" xfId="0" applyFont="1" applyBorder="1" applyAlignment="1">
      <alignment horizontal="center" vertical="center"/>
    </xf>
    <xf numFmtId="0" fontId="7" fillId="0" borderId="0" xfId="0" applyFont="1"/>
    <xf numFmtId="0" fontId="7" fillId="4" borderId="0" xfId="0" applyFont="1" applyFill="1"/>
    <xf numFmtId="0" fontId="7" fillId="0" borderId="0" xfId="0" applyFont="1" applyAlignment="1">
      <alignment horizontal="center" vertical="center"/>
    </xf>
    <xf numFmtId="0" fontId="7" fillId="3" borderId="1" xfId="0" applyFont="1" applyFill="1" applyBorder="1" applyAlignment="1" applyProtection="1">
      <alignment horizontal="center" vertical="center" wrapText="1"/>
      <protection locked="0"/>
    </xf>
    <xf numFmtId="0" fontId="7" fillId="0" borderId="1" xfId="0" applyFont="1" applyBorder="1" applyAlignment="1">
      <alignment wrapText="1"/>
    </xf>
    <xf numFmtId="0" fontId="13" fillId="0" borderId="1" xfId="0" applyFont="1" applyBorder="1" applyAlignment="1">
      <alignment horizontal="left" vertical="top"/>
    </xf>
    <xf numFmtId="0" fontId="12" fillId="2" borderId="3" xfId="0" applyFont="1" applyFill="1" applyBorder="1" applyAlignment="1">
      <alignment horizontal="left" vertical="top" wrapText="1"/>
    </xf>
    <xf numFmtId="0" fontId="23" fillId="0" borderId="0" xfId="0" applyFont="1" applyAlignment="1">
      <alignment horizontal="left" vertical="top"/>
    </xf>
    <xf numFmtId="0" fontId="20" fillId="0" borderId="1" xfId="0" applyFont="1" applyBorder="1" applyAlignment="1">
      <alignment horizontal="left" vertical="top" wrapText="1"/>
    </xf>
    <xf numFmtId="0" fontId="7" fillId="0" borderId="1" xfId="0" applyFont="1" applyBorder="1" applyAlignment="1">
      <alignment vertical="top" wrapText="1"/>
    </xf>
    <xf numFmtId="0" fontId="12" fillId="2" borderId="2" xfId="0" applyFont="1" applyFill="1" applyBorder="1" applyAlignment="1">
      <alignment horizontal="center" vertical="top" wrapText="1"/>
    </xf>
    <xf numFmtId="0" fontId="12" fillId="2" borderId="4" xfId="0" applyFont="1" applyFill="1" applyBorder="1" applyAlignment="1">
      <alignment horizontal="center" vertical="top" wrapText="1"/>
    </xf>
    <xf numFmtId="0" fontId="13" fillId="3" borderId="2" xfId="0" applyFont="1" applyFill="1" applyBorder="1" applyAlignment="1" applyProtection="1">
      <alignment horizontal="center" vertical="center" wrapText="1"/>
      <protection locked="0"/>
    </xf>
    <xf numFmtId="0" fontId="12"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13" fillId="4" borderId="14" xfId="0" applyFont="1" applyFill="1" applyBorder="1" applyAlignment="1">
      <alignment horizontal="left" vertical="top" wrapText="1"/>
    </xf>
    <xf numFmtId="0" fontId="13" fillId="4" borderId="3" xfId="0" applyFont="1" applyFill="1" applyBorder="1" applyAlignment="1">
      <alignment wrapText="1"/>
    </xf>
    <xf numFmtId="0" fontId="13" fillId="4" borderId="3" xfId="0" applyFont="1" applyFill="1" applyBorder="1" applyAlignment="1" applyProtection="1">
      <alignment horizontal="center" vertical="center" wrapText="1"/>
      <protection locked="0"/>
    </xf>
    <xf numFmtId="0" fontId="13" fillId="4" borderId="3" xfId="0" applyFont="1" applyFill="1" applyBorder="1" applyAlignment="1">
      <alignment horizontal="center" wrapText="1"/>
    </xf>
    <xf numFmtId="0" fontId="7" fillId="4" borderId="3" xfId="0" applyFont="1" applyFill="1" applyBorder="1" applyAlignment="1">
      <alignment horizontal="center" vertical="center"/>
    </xf>
    <xf numFmtId="0" fontId="12" fillId="4" borderId="0" xfId="0" applyFont="1" applyFill="1" applyAlignment="1">
      <alignment horizontal="right" vertical="center" wrapText="1"/>
    </xf>
    <xf numFmtId="0" fontId="13" fillId="0" borderId="4" xfId="0" applyFont="1" applyBorder="1"/>
    <xf numFmtId="0" fontId="13" fillId="0" borderId="4" xfId="0" applyFont="1" applyBorder="1" applyAlignment="1">
      <alignment horizontal="left"/>
    </xf>
    <xf numFmtId="0" fontId="13" fillId="0" borderId="4" xfId="0" applyFont="1" applyBorder="1" applyAlignment="1">
      <alignment horizontal="left" wrapText="1"/>
    </xf>
    <xf numFmtId="0" fontId="20" fillId="0" borderId="4" xfId="0" applyFont="1" applyBorder="1" applyAlignment="1">
      <alignment horizontal="left" wrapText="1"/>
    </xf>
    <xf numFmtId="0" fontId="13" fillId="0" borderId="4" xfId="0" quotePrefix="1" applyFont="1" applyBorder="1" applyAlignment="1">
      <alignment horizontal="center" wrapText="1"/>
    </xf>
    <xf numFmtId="0" fontId="13" fillId="0" borderId="4" xfId="0" applyFont="1" applyBorder="1" applyAlignment="1">
      <alignment horizontal="left" vertical="top" wrapText="1"/>
    </xf>
    <xf numFmtId="0" fontId="13" fillId="0" borderId="4" xfId="0" applyFont="1" applyBorder="1" applyAlignment="1">
      <alignment horizontal="center" wrapText="1"/>
    </xf>
    <xf numFmtId="0" fontId="13" fillId="0" borderId="4" xfId="0" applyFont="1" applyBorder="1" applyAlignment="1">
      <alignment wrapText="1"/>
    </xf>
    <xf numFmtId="0" fontId="13" fillId="4" borderId="14" xfId="0" applyFont="1" applyFill="1" applyBorder="1" applyAlignment="1" applyProtection="1">
      <alignment horizontal="center" vertical="center" wrapText="1"/>
      <protection locked="0"/>
    </xf>
    <xf numFmtId="0" fontId="24" fillId="0" borderId="4" xfId="0" applyFont="1" applyBorder="1" applyAlignment="1">
      <alignment horizontal="left" wrapText="1"/>
    </xf>
    <xf numFmtId="0" fontId="13" fillId="0" borderId="4" xfId="0" applyFont="1" applyBorder="1" applyAlignment="1">
      <alignment horizontal="left" vertical="top"/>
    </xf>
    <xf numFmtId="0" fontId="12" fillId="2" borderId="4" xfId="0" applyFont="1" applyFill="1" applyBorder="1" applyAlignment="1">
      <alignment horizontal="left" vertical="top" wrapText="1"/>
    </xf>
    <xf numFmtId="0" fontId="24" fillId="0" borderId="4" xfId="0" applyFont="1" applyBorder="1" applyAlignment="1">
      <alignment horizontal="left" vertical="top" wrapText="1"/>
    </xf>
    <xf numFmtId="0" fontId="13" fillId="0" borderId="4" xfId="0" quotePrefix="1" applyFont="1" applyBorder="1" applyAlignment="1">
      <alignment horizontal="left" vertical="top" wrapText="1"/>
    </xf>
    <xf numFmtId="0" fontId="13" fillId="0" borderId="1" xfId="0" quotePrefix="1" applyFont="1" applyBorder="1" applyAlignment="1">
      <alignment vertical="top"/>
    </xf>
    <xf numFmtId="0" fontId="24" fillId="0" borderId="1" xfId="0" applyFont="1" applyBorder="1" applyAlignment="1">
      <alignment vertical="top" wrapText="1"/>
    </xf>
    <xf numFmtId="0" fontId="19" fillId="4" borderId="0" xfId="0" applyFont="1" applyFill="1" applyAlignment="1">
      <alignment horizontal="right" vertical="center"/>
    </xf>
    <xf numFmtId="0" fontId="0" fillId="4" borderId="0" xfId="0" applyFill="1"/>
    <xf numFmtId="0" fontId="7" fillId="3" borderId="2" xfId="0" applyFont="1" applyFill="1" applyBorder="1" applyAlignment="1" applyProtection="1">
      <alignment horizontal="center" vertical="center" wrapText="1"/>
      <protection locked="0"/>
    </xf>
    <xf numFmtId="164" fontId="18" fillId="12" borderId="1" xfId="0" applyNumberFormat="1" applyFont="1" applyFill="1" applyBorder="1" applyAlignment="1">
      <alignment horizontal="left" vertical="center" wrapText="1"/>
    </xf>
    <xf numFmtId="0" fontId="12" fillId="9" borderId="8" xfId="0" applyFont="1" applyFill="1" applyBorder="1" applyAlignment="1">
      <alignment horizontal="center" vertical="center" wrapText="1"/>
    </xf>
    <xf numFmtId="0" fontId="0" fillId="0" borderId="21" xfId="0" applyBorder="1"/>
    <xf numFmtId="0" fontId="12" fillId="2" borderId="23" xfId="0" applyFont="1" applyFill="1" applyBorder="1" applyAlignment="1">
      <alignment horizontal="left" vertical="top"/>
    </xf>
    <xf numFmtId="0" fontId="12" fillId="2" borderId="23" xfId="0" applyFont="1" applyFill="1" applyBorder="1" applyAlignment="1">
      <alignment horizontal="left" wrapText="1"/>
    </xf>
    <xf numFmtId="0" fontId="13" fillId="0" borderId="23" xfId="0" applyFont="1" applyBorder="1" applyAlignment="1">
      <alignment horizontal="left" vertical="top" wrapText="1"/>
    </xf>
    <xf numFmtId="0" fontId="7" fillId="0" borderId="28" xfId="0" applyFont="1" applyBorder="1" applyAlignment="1">
      <alignment horizontal="center" vertical="center"/>
    </xf>
    <xf numFmtId="0" fontId="7" fillId="0" borderId="23" xfId="0" applyFont="1" applyBorder="1" applyAlignment="1">
      <alignment horizontal="left" vertical="top"/>
    </xf>
    <xf numFmtId="0" fontId="31" fillId="0" borderId="22" xfId="0" applyFont="1" applyBorder="1"/>
    <xf numFmtId="0" fontId="0" fillId="0" borderId="22" xfId="0" applyBorder="1" applyAlignment="1">
      <alignment horizontal="left"/>
    </xf>
    <xf numFmtId="0" fontId="0" fillId="0" borderId="30" xfId="0" applyBorder="1" applyAlignment="1">
      <alignment horizontal="left"/>
    </xf>
    <xf numFmtId="0" fontId="18" fillId="5" borderId="31" xfId="0" applyFont="1" applyFill="1" applyBorder="1" applyAlignment="1">
      <alignment horizontal="left" vertical="center" wrapText="1"/>
    </xf>
    <xf numFmtId="0" fontId="0" fillId="0" borderId="34" xfId="0" applyBorder="1"/>
    <xf numFmtId="0" fontId="0" fillId="0" borderId="35" xfId="0" applyBorder="1"/>
    <xf numFmtId="0" fontId="13" fillId="0" borderId="23" xfId="0" applyFont="1" applyBorder="1" applyAlignment="1">
      <alignment horizontal="left" wrapText="1"/>
    </xf>
    <xf numFmtId="0" fontId="12" fillId="2" borderId="20" xfId="0" applyFont="1" applyFill="1" applyBorder="1" applyAlignment="1">
      <alignment horizontal="left" wrapText="1"/>
    </xf>
    <xf numFmtId="0" fontId="12" fillId="2" borderId="27" xfId="0" applyFont="1" applyFill="1" applyBorder="1" applyAlignment="1">
      <alignment horizontal="left" wrapText="1"/>
    </xf>
    <xf numFmtId="0" fontId="12" fillId="2" borderId="28" xfId="0" applyFont="1" applyFill="1" applyBorder="1" applyAlignment="1">
      <alignment horizontal="left" wrapText="1"/>
    </xf>
    <xf numFmtId="0" fontId="12" fillId="4" borderId="22" xfId="0" applyFont="1" applyFill="1" applyBorder="1" applyAlignment="1">
      <alignment horizontal="right" vertical="center" wrapText="1"/>
    </xf>
    <xf numFmtId="0" fontId="12" fillId="4" borderId="30" xfId="0" applyFont="1" applyFill="1" applyBorder="1" applyAlignment="1">
      <alignment horizontal="right" vertical="center" wrapText="1"/>
    </xf>
    <xf numFmtId="0" fontId="12" fillId="4" borderId="34" xfId="0" applyFont="1" applyFill="1" applyBorder="1" applyAlignment="1">
      <alignment horizontal="right" vertical="center" wrapText="1"/>
    </xf>
    <xf numFmtId="0" fontId="23" fillId="0" borderId="21" xfId="0" applyFont="1" applyBorder="1"/>
    <xf numFmtId="0" fontId="7" fillId="0" borderId="37" xfId="0" applyFont="1" applyBorder="1" applyAlignment="1">
      <alignment horizontal="center" vertical="center"/>
    </xf>
    <xf numFmtId="0" fontId="23" fillId="0" borderId="22" xfId="0" applyFont="1" applyBorder="1" applyAlignment="1">
      <alignment horizontal="left"/>
    </xf>
    <xf numFmtId="0" fontId="23" fillId="0" borderId="30" xfId="0" applyFont="1" applyBorder="1" applyAlignment="1">
      <alignment horizontal="left"/>
    </xf>
    <xf numFmtId="0" fontId="23" fillId="0" borderId="34" xfId="0" applyFont="1" applyBorder="1" applyAlignment="1">
      <alignment horizontal="left" vertical="top"/>
    </xf>
    <xf numFmtId="0" fontId="23" fillId="0" borderId="34" xfId="0" applyFont="1" applyBorder="1"/>
    <xf numFmtId="0" fontId="23" fillId="0" borderId="35" xfId="0" applyFont="1" applyBorder="1"/>
    <xf numFmtId="164" fontId="13" fillId="3" borderId="1" xfId="0" applyNumberFormat="1" applyFont="1" applyFill="1" applyBorder="1" applyAlignment="1" applyProtection="1">
      <alignment horizontal="left" vertical="center" wrapText="1"/>
      <protection locked="0"/>
    </xf>
    <xf numFmtId="0" fontId="24" fillId="0" borderId="20" xfId="0" applyFont="1" applyBorder="1" applyAlignment="1">
      <alignment horizontal="left" vertical="center" wrapText="1"/>
    </xf>
    <xf numFmtId="0" fontId="13" fillId="0" borderId="20" xfId="0" applyFont="1" applyBorder="1" applyAlignment="1">
      <alignment horizontal="left" vertical="center" wrapText="1"/>
    </xf>
    <xf numFmtId="0" fontId="19" fillId="4" borderId="22" xfId="0" applyFont="1" applyFill="1" applyBorder="1" applyAlignment="1">
      <alignment horizontal="right" vertical="center"/>
    </xf>
    <xf numFmtId="164" fontId="10" fillId="4" borderId="21" xfId="0" applyNumberFormat="1" applyFont="1" applyFill="1" applyBorder="1" applyAlignment="1">
      <alignment horizontal="center" vertical="center"/>
    </xf>
    <xf numFmtId="0" fontId="0" fillId="0" borderId="22" xfId="0" applyBorder="1"/>
    <xf numFmtId="0" fontId="12" fillId="2" borderId="1" xfId="0" applyFont="1" applyFill="1" applyBorder="1" applyAlignment="1">
      <alignment horizontal="center" vertical="top" wrapText="1"/>
    </xf>
    <xf numFmtId="0" fontId="12" fillId="2" borderId="27" xfId="0" applyFont="1" applyFill="1" applyBorder="1" applyAlignment="1">
      <alignment horizontal="center" vertical="center" wrapText="1"/>
    </xf>
    <xf numFmtId="0" fontId="17" fillId="4" borderId="3" xfId="0" applyFont="1" applyFill="1" applyBorder="1" applyAlignment="1">
      <alignment horizontal="right" vertical="center" wrapText="1"/>
    </xf>
    <xf numFmtId="3" fontId="17" fillId="2" borderId="2" xfId="0" applyNumberFormat="1" applyFont="1" applyFill="1" applyBorder="1" applyAlignment="1">
      <alignment horizontal="center" vertical="center" wrapText="1"/>
    </xf>
    <xf numFmtId="0" fontId="17" fillId="4" borderId="0" xfId="0" applyFont="1" applyFill="1" applyAlignment="1">
      <alignment horizontal="right" vertical="center" wrapText="1"/>
    </xf>
    <xf numFmtId="44" fontId="17" fillId="4" borderId="0" xfId="0" applyNumberFormat="1" applyFont="1" applyFill="1" applyAlignment="1">
      <alignment horizontal="right" vertical="center" wrapText="1"/>
    </xf>
    <xf numFmtId="3" fontId="17" fillId="4" borderId="0" xfId="0" applyNumberFormat="1" applyFont="1" applyFill="1" applyAlignment="1">
      <alignment horizontal="center" vertical="center" wrapText="1"/>
    </xf>
    <xf numFmtId="3" fontId="17" fillId="4" borderId="21" xfId="0" applyNumberFormat="1" applyFont="1" applyFill="1" applyBorder="1" applyAlignment="1">
      <alignment horizontal="center" vertical="center" wrapText="1"/>
    </xf>
    <xf numFmtId="0" fontId="17" fillId="4" borderId="34" xfId="0" applyFont="1" applyFill="1" applyBorder="1" applyAlignment="1">
      <alignment horizontal="right" vertical="center" wrapText="1"/>
    </xf>
    <xf numFmtId="44" fontId="17" fillId="4" borderId="34" xfId="0" applyNumberFormat="1" applyFont="1" applyFill="1" applyBorder="1" applyAlignment="1">
      <alignment horizontal="right" vertical="center" wrapText="1"/>
    </xf>
    <xf numFmtId="3" fontId="17" fillId="4" borderId="34" xfId="0" applyNumberFormat="1" applyFont="1" applyFill="1" applyBorder="1" applyAlignment="1">
      <alignment horizontal="center" vertical="center" wrapText="1"/>
    </xf>
    <xf numFmtId="3" fontId="17" fillId="4" borderId="35" xfId="0" applyNumberFormat="1" applyFont="1" applyFill="1" applyBorder="1" applyAlignment="1">
      <alignment horizontal="center" vertical="center" wrapText="1"/>
    </xf>
    <xf numFmtId="0" fontId="12" fillId="9" borderId="24" xfId="0" applyFont="1" applyFill="1" applyBorder="1" applyAlignment="1">
      <alignment horizontal="center" vertical="center" wrapText="1"/>
    </xf>
    <xf numFmtId="3" fontId="17" fillId="2" borderId="15" xfId="0" applyNumberFormat="1" applyFont="1" applyFill="1" applyBorder="1" applyAlignment="1">
      <alignment horizontal="center" vertical="center" wrapText="1"/>
    </xf>
    <xf numFmtId="164" fontId="13" fillId="3" borderId="1" xfId="0" applyNumberFormat="1" applyFont="1" applyFill="1" applyBorder="1" applyAlignment="1" applyProtection="1">
      <alignment horizontal="left" vertical="top" wrapText="1"/>
      <protection locked="0"/>
    </xf>
    <xf numFmtId="164" fontId="13" fillId="12" borderId="1" xfId="0" applyNumberFormat="1" applyFont="1" applyFill="1" applyBorder="1" applyAlignment="1" applyProtection="1">
      <alignment horizontal="left" vertical="center" wrapText="1"/>
      <protection locked="0"/>
    </xf>
    <xf numFmtId="9" fontId="13" fillId="3" borderId="1" xfId="1" applyFont="1" applyFill="1" applyBorder="1" applyAlignment="1" applyProtection="1">
      <alignment horizontal="center" vertical="center" wrapText="1"/>
      <protection locked="0"/>
    </xf>
    <xf numFmtId="164" fontId="13" fillId="12" borderId="1" xfId="1" applyNumberFormat="1" applyFont="1" applyFill="1" applyBorder="1" applyAlignment="1">
      <alignment horizontal="left" vertical="center" wrapText="1"/>
    </xf>
    <xf numFmtId="3" fontId="13" fillId="12" borderId="1" xfId="0" applyNumberFormat="1" applyFont="1" applyFill="1" applyBorder="1" applyAlignment="1">
      <alignment horizontal="center" vertical="center" wrapText="1"/>
    </xf>
    <xf numFmtId="0" fontId="13" fillId="4" borderId="1" xfId="0" applyFont="1" applyFill="1" applyBorder="1" applyAlignment="1">
      <alignment horizontal="left" wrapText="1"/>
    </xf>
    <xf numFmtId="0" fontId="7" fillId="4" borderId="0" xfId="0" applyFont="1" applyFill="1" applyAlignment="1">
      <alignment horizontal="left"/>
    </xf>
    <xf numFmtId="0" fontId="35" fillId="0" borderId="0" xfId="0" applyFont="1" applyAlignment="1">
      <alignment vertical="top" wrapText="1"/>
    </xf>
    <xf numFmtId="0" fontId="7" fillId="4" borderId="0" xfId="0" applyFont="1" applyFill="1" applyAlignment="1">
      <alignment vertical="top" wrapText="1"/>
    </xf>
    <xf numFmtId="0" fontId="0" fillId="0" borderId="0" xfId="0" applyAlignment="1">
      <alignment horizontal="center" vertical="center" wrapText="1"/>
    </xf>
    <xf numFmtId="0" fontId="20" fillId="0" borderId="0" xfId="0" applyFont="1"/>
    <xf numFmtId="0" fontId="20" fillId="4" borderId="0" xfId="0" applyFont="1" applyFill="1"/>
    <xf numFmtId="0" fontId="13" fillId="0" borderId="0" xfId="2" applyFont="1"/>
    <xf numFmtId="0" fontId="13" fillId="4" borderId="0" xfId="2" applyFont="1" applyFill="1"/>
    <xf numFmtId="0" fontId="7" fillId="0" borderId="0" xfId="0" applyFont="1" applyAlignment="1">
      <alignment wrapText="1"/>
    </xf>
    <xf numFmtId="0" fontId="25" fillId="4" borderId="40" xfId="0" applyFont="1" applyFill="1" applyBorder="1" applyAlignment="1">
      <alignment horizontal="left" vertical="center" wrapText="1"/>
    </xf>
    <xf numFmtId="0" fontId="10" fillId="4" borderId="41" xfId="0" applyFont="1" applyFill="1" applyBorder="1" applyAlignment="1">
      <alignment horizontal="left" vertical="center" wrapText="1"/>
    </xf>
    <xf numFmtId="0" fontId="10" fillId="4" borderId="42" xfId="0" applyFont="1" applyFill="1" applyBorder="1" applyAlignment="1">
      <alignment horizontal="left" vertical="center" wrapText="1"/>
    </xf>
    <xf numFmtId="3" fontId="13" fillId="12" borderId="2" xfId="0" applyNumberFormat="1" applyFont="1" applyFill="1" applyBorder="1" applyAlignment="1">
      <alignment horizontal="center" vertical="center" wrapText="1"/>
    </xf>
    <xf numFmtId="164" fontId="10" fillId="12" borderId="51" xfId="0" applyNumberFormat="1" applyFont="1" applyFill="1" applyBorder="1" applyAlignment="1">
      <alignment horizontal="center" vertical="center" wrapText="1"/>
    </xf>
    <xf numFmtId="0" fontId="7" fillId="0" borderId="8" xfId="0" applyFont="1" applyBorder="1" applyAlignment="1">
      <alignment horizontal="left" vertical="top"/>
    </xf>
    <xf numFmtId="0" fontId="37" fillId="0" borderId="1" xfId="0" applyFont="1" applyBorder="1" applyAlignment="1">
      <alignment wrapText="1"/>
    </xf>
    <xf numFmtId="0" fontId="7" fillId="0" borderId="0" xfId="0" applyFont="1" applyAlignment="1">
      <alignment horizontal="center"/>
    </xf>
    <xf numFmtId="0" fontId="40" fillId="13" borderId="47" xfId="0" applyFont="1" applyFill="1" applyBorder="1" applyAlignment="1">
      <alignment horizontal="center" vertical="center" wrapText="1"/>
    </xf>
    <xf numFmtId="0" fontId="40" fillId="10" borderId="57" xfId="0" applyFont="1" applyFill="1" applyBorder="1" applyAlignment="1">
      <alignment horizontal="center" vertical="center" wrapText="1"/>
    </xf>
    <xf numFmtId="0" fontId="40" fillId="5" borderId="58" xfId="0" applyFont="1" applyFill="1" applyBorder="1" applyAlignment="1">
      <alignment horizontal="center" vertical="center" wrapText="1"/>
    </xf>
    <xf numFmtId="0" fontId="40" fillId="15" borderId="48" xfId="0" applyFont="1" applyFill="1" applyBorder="1" applyAlignment="1">
      <alignment horizontal="center" vertical="center" wrapText="1"/>
    </xf>
    <xf numFmtId="0" fontId="7" fillId="0" borderId="22" xfId="0" applyFont="1" applyBorder="1" applyAlignment="1">
      <alignment horizontal="center"/>
    </xf>
    <xf numFmtId="0" fontId="7" fillId="0" borderId="21" xfId="0" applyFont="1" applyBorder="1"/>
    <xf numFmtId="0" fontId="7" fillId="0" borderId="21" xfId="0" applyFont="1" applyBorder="1" applyAlignment="1">
      <alignment horizontal="center" vertical="center"/>
    </xf>
    <xf numFmtId="0" fontId="20" fillId="0" borderId="0" xfId="0" applyFont="1" applyAlignment="1">
      <alignment vertical="center"/>
    </xf>
    <xf numFmtId="0" fontId="13" fillId="4" borderId="1" xfId="0" applyFont="1" applyFill="1" applyBorder="1" applyAlignment="1">
      <alignment horizontal="left" vertical="top" wrapText="1"/>
    </xf>
    <xf numFmtId="0" fontId="37" fillId="0" borderId="1" xfId="0" applyFont="1" applyBorder="1" applyAlignment="1">
      <alignment vertical="top" wrapText="1"/>
    </xf>
    <xf numFmtId="0" fontId="47" fillId="4" borderId="63" xfId="0" applyFont="1" applyFill="1" applyBorder="1" applyAlignment="1">
      <alignment horizontal="left" vertical="center" wrapText="1"/>
    </xf>
    <xf numFmtId="0" fontId="47" fillId="0" borderId="51" xfId="0" applyFont="1" applyBorder="1" applyAlignment="1">
      <alignment horizontal="left" vertical="center" wrapText="1"/>
    </xf>
    <xf numFmtId="0" fontId="47" fillId="0" borderId="51" xfId="0" applyFont="1" applyBorder="1" applyAlignment="1">
      <alignment vertical="center" wrapText="1"/>
    </xf>
    <xf numFmtId="0" fontId="47" fillId="0" borderId="65" xfId="0" applyFont="1" applyBorder="1" applyAlignment="1">
      <alignment vertical="center" wrapText="1"/>
    </xf>
    <xf numFmtId="1" fontId="13" fillId="6" borderId="1" xfId="0" applyNumberFormat="1" applyFont="1" applyFill="1" applyBorder="1" applyAlignment="1">
      <alignment horizontal="center" vertical="center"/>
    </xf>
    <xf numFmtId="1" fontId="13" fillId="6" borderId="1" xfId="0" applyNumberFormat="1" applyFont="1" applyFill="1" applyBorder="1" applyAlignment="1">
      <alignment horizontal="center"/>
    </xf>
    <xf numFmtId="0" fontId="7" fillId="0" borderId="0" xfId="0" applyFont="1" applyProtection="1">
      <protection locked="0"/>
    </xf>
    <xf numFmtId="0" fontId="6" fillId="0" borderId="61" xfId="0" applyFont="1" applyBorder="1" applyAlignment="1">
      <alignment horizontal="center" vertical="center"/>
    </xf>
    <xf numFmtId="0" fontId="6" fillId="0" borderId="62" xfId="0" applyFont="1" applyBorder="1" applyAlignment="1">
      <alignment horizontal="center" vertical="center"/>
    </xf>
    <xf numFmtId="0" fontId="6" fillId="0" borderId="64" xfId="0" applyFont="1" applyBorder="1" applyAlignment="1">
      <alignment vertical="center" wrapText="1"/>
    </xf>
    <xf numFmtId="0" fontId="6" fillId="4" borderId="51" xfId="0" applyFont="1" applyFill="1" applyBorder="1" applyAlignment="1">
      <alignment vertical="center" wrapText="1"/>
    </xf>
    <xf numFmtId="0" fontId="6" fillId="0" borderId="51" xfId="0" applyFont="1" applyBorder="1" applyAlignment="1">
      <alignment vertical="center" wrapText="1"/>
    </xf>
    <xf numFmtId="0" fontId="6" fillId="0" borderId="51" xfId="0" applyFont="1" applyBorder="1" applyAlignment="1">
      <alignment horizontal="left" vertical="center" wrapText="1"/>
    </xf>
    <xf numFmtId="0" fontId="6" fillId="0" borderId="51" xfId="0" applyFont="1" applyBorder="1" applyAlignment="1">
      <alignment vertical="center"/>
    </xf>
    <xf numFmtId="0" fontId="6" fillId="0" borderId="0" xfId="0" applyFont="1" applyAlignment="1">
      <alignment horizontal="center" vertical="center"/>
    </xf>
    <xf numFmtId="0" fontId="18" fillId="2" borderId="1" xfId="0" applyFont="1" applyFill="1" applyBorder="1" applyAlignment="1">
      <alignment horizontal="center" vertical="top" wrapText="1"/>
    </xf>
    <xf numFmtId="0" fontId="4" fillId="0" borderId="51" xfId="0" applyFont="1" applyBorder="1" applyAlignment="1">
      <alignment vertical="center" wrapText="1"/>
    </xf>
    <xf numFmtId="0" fontId="7" fillId="4" borderId="2" xfId="0" applyFont="1" applyFill="1" applyBorder="1" applyAlignment="1" applyProtection="1">
      <alignment horizontal="center" vertical="center" wrapText="1"/>
      <protection locked="0"/>
    </xf>
    <xf numFmtId="1" fontId="7" fillId="6" borderId="28" xfId="0" applyNumberFormat="1" applyFont="1" applyFill="1" applyBorder="1" applyAlignment="1">
      <alignment horizontal="center" vertical="center"/>
    </xf>
    <xf numFmtId="0" fontId="12" fillId="2" borderId="3" xfId="0" applyFont="1" applyFill="1" applyBorder="1" applyAlignment="1">
      <alignment horizontal="left" vertical="center" wrapText="1"/>
    </xf>
    <xf numFmtId="0" fontId="12" fillId="2" borderId="27"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28" xfId="0" applyFont="1" applyFill="1" applyBorder="1" applyAlignment="1">
      <alignment horizontal="left" vertical="center" wrapText="1"/>
    </xf>
    <xf numFmtId="0" fontId="12" fillId="2" borderId="5" xfId="0" applyFont="1" applyFill="1" applyBorder="1" applyAlignment="1">
      <alignment horizontal="center" vertical="top" wrapText="1"/>
    </xf>
    <xf numFmtId="0" fontId="12" fillId="2" borderId="43" xfId="0" applyFont="1" applyFill="1" applyBorder="1" applyAlignment="1">
      <alignment horizontal="left" vertical="top"/>
    </xf>
    <xf numFmtId="0" fontId="12" fillId="2" borderId="66" xfId="0" applyFont="1" applyFill="1" applyBorder="1" applyAlignment="1">
      <alignment horizontal="center" vertical="top" wrapText="1"/>
    </xf>
    <xf numFmtId="0" fontId="12" fillId="2" borderId="67" xfId="0" applyFont="1" applyFill="1" applyBorder="1" applyAlignment="1">
      <alignment horizontal="center" vertical="top" wrapText="1"/>
    </xf>
    <xf numFmtId="0" fontId="12" fillId="2" borderId="44" xfId="0" applyFont="1" applyFill="1" applyBorder="1" applyAlignment="1">
      <alignment horizontal="center" vertical="top" wrapText="1"/>
    </xf>
    <xf numFmtId="0" fontId="12" fillId="2" borderId="66" xfId="0" applyFont="1" applyFill="1" applyBorder="1" applyAlignment="1">
      <alignment horizontal="center" vertical="center" wrapText="1"/>
    </xf>
    <xf numFmtId="0" fontId="12" fillId="2" borderId="39" xfId="0" applyFont="1" applyFill="1" applyBorder="1" applyAlignment="1">
      <alignment horizontal="center" vertical="center" wrapText="1"/>
    </xf>
    <xf numFmtId="0" fontId="7" fillId="0" borderId="19" xfId="0" applyFont="1" applyBorder="1" applyAlignment="1">
      <alignment horizontal="center" vertical="center"/>
    </xf>
    <xf numFmtId="0" fontId="34" fillId="0" borderId="21" xfId="0" applyFont="1" applyBorder="1" applyAlignment="1">
      <alignment vertical="top" wrapText="1"/>
    </xf>
    <xf numFmtId="0" fontId="7" fillId="0" borderId="19" xfId="0" applyFont="1" applyBorder="1"/>
    <xf numFmtId="0" fontId="20" fillId="0" borderId="21" xfId="0" applyFont="1" applyBorder="1"/>
    <xf numFmtId="0" fontId="47" fillId="4" borderId="51" xfId="0" applyFont="1" applyFill="1" applyBorder="1" applyAlignment="1">
      <alignment vertical="center" wrapText="1"/>
    </xf>
    <xf numFmtId="0" fontId="47" fillId="0" borderId="62" xfId="0" applyFont="1" applyBorder="1" applyAlignment="1">
      <alignment horizontal="center" vertical="center"/>
    </xf>
    <xf numFmtId="0" fontId="3" fillId="0" borderId="51" xfId="0" applyFont="1" applyBorder="1" applyAlignment="1">
      <alignment vertical="center" wrapText="1"/>
    </xf>
    <xf numFmtId="0" fontId="44" fillId="2" borderId="23" xfId="0" applyFont="1" applyFill="1" applyBorder="1" applyAlignment="1">
      <alignment horizontal="center" vertical="center"/>
    </xf>
    <xf numFmtId="0" fontId="44" fillId="2" borderId="1" xfId="0" applyFont="1" applyFill="1" applyBorder="1" applyAlignment="1">
      <alignment horizontal="center" vertical="center"/>
    </xf>
    <xf numFmtId="0" fontId="44" fillId="2" borderId="28" xfId="0" applyFont="1" applyFill="1" applyBorder="1" applyAlignment="1">
      <alignment horizontal="center" vertical="center"/>
    </xf>
    <xf numFmtId="0" fontId="48" fillId="0" borderId="23" xfId="0" applyFont="1" applyBorder="1" applyAlignment="1">
      <alignment horizontal="center" vertical="center" wrapText="1"/>
    </xf>
    <xf numFmtId="0" fontId="48" fillId="0" borderId="1" xfId="0" applyFont="1" applyBorder="1" applyAlignment="1">
      <alignment horizontal="center" vertical="center" wrapText="1"/>
    </xf>
    <xf numFmtId="0" fontId="48" fillId="0" borderId="28" xfId="0" applyFont="1" applyBorder="1" applyAlignment="1">
      <alignment horizontal="center" vertical="center" wrapText="1"/>
    </xf>
    <xf numFmtId="0" fontId="48" fillId="0" borderId="1" xfId="0" applyFont="1" applyBorder="1" applyAlignment="1">
      <alignment horizontal="center" vertical="center"/>
    </xf>
    <xf numFmtId="0" fontId="3" fillId="0" borderId="1" xfId="0" applyFont="1" applyBorder="1" applyAlignment="1">
      <alignment horizontal="center" vertical="center"/>
    </xf>
    <xf numFmtId="0" fontId="3" fillId="0" borderId="28" xfId="0" applyFont="1" applyBorder="1" applyAlignment="1">
      <alignment horizontal="center" vertical="center"/>
    </xf>
    <xf numFmtId="0" fontId="47" fillId="0" borderId="1" xfId="0" applyFont="1" applyBorder="1" applyAlignment="1">
      <alignment horizontal="center" vertical="center"/>
    </xf>
    <xf numFmtId="0" fontId="47" fillId="0" borderId="28" xfId="0" applyFont="1" applyBorder="1" applyAlignment="1">
      <alignment horizontal="center" vertical="center"/>
    </xf>
    <xf numFmtId="0" fontId="3" fillId="0" borderId="23" xfId="0" applyFont="1" applyBorder="1" applyAlignment="1">
      <alignment horizontal="center" vertical="center"/>
    </xf>
    <xf numFmtId="0" fontId="3" fillId="0" borderId="2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8" xfId="0" applyFont="1" applyBorder="1" applyAlignment="1">
      <alignment horizontal="center" vertical="center" wrapText="1"/>
    </xf>
    <xf numFmtId="4" fontId="17" fillId="7" borderId="15" xfId="0" applyNumberFormat="1" applyFont="1" applyFill="1" applyBorder="1" applyAlignment="1">
      <alignment horizontal="center" vertical="center"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47" fillId="0" borderId="23" xfId="0" applyFont="1" applyBorder="1" applyAlignment="1">
      <alignment horizontal="center" vertical="center"/>
    </xf>
    <xf numFmtId="0" fontId="3" fillId="0" borderId="38" xfId="0" applyFont="1" applyBorder="1" applyAlignment="1">
      <alignment horizontal="center" vertical="center"/>
    </xf>
    <xf numFmtId="0" fontId="3" fillId="0" borderId="31" xfId="0" applyFont="1" applyBorder="1" applyAlignment="1">
      <alignment horizontal="center" vertical="center"/>
    </xf>
    <xf numFmtId="0" fontId="3" fillId="0" borderId="46" xfId="0" applyFont="1" applyBorder="1" applyAlignment="1">
      <alignment horizontal="center" vertical="center"/>
    </xf>
    <xf numFmtId="0" fontId="44" fillId="2" borderId="29" xfId="0" applyFont="1" applyFill="1" applyBorder="1" applyAlignment="1">
      <alignment horizontal="center" vertical="center"/>
    </xf>
    <xf numFmtId="0" fontId="44" fillId="2" borderId="5" xfId="0" applyFont="1" applyFill="1" applyBorder="1" applyAlignment="1">
      <alignment horizontal="center" vertical="center"/>
    </xf>
    <xf numFmtId="0" fontId="44" fillId="2" borderId="37" xfId="0" applyFont="1" applyFill="1" applyBorder="1" applyAlignment="1">
      <alignment horizontal="center" vertical="center"/>
    </xf>
    <xf numFmtId="0" fontId="44" fillId="2" borderId="53" xfId="0" applyFont="1" applyFill="1" applyBorder="1" applyAlignment="1">
      <alignment horizontal="center" vertical="center"/>
    </xf>
    <xf numFmtId="0" fontId="44" fillId="2" borderId="7" xfId="0" applyFont="1" applyFill="1" applyBorder="1" applyAlignment="1">
      <alignment horizontal="center" vertical="center"/>
    </xf>
    <xf numFmtId="0" fontId="44" fillId="2" borderId="54" xfId="0" applyFont="1" applyFill="1" applyBorder="1" applyAlignment="1">
      <alignment horizontal="center" vertical="center"/>
    </xf>
    <xf numFmtId="0" fontId="6" fillId="0" borderId="68" xfId="0" applyFont="1" applyBorder="1" applyAlignment="1">
      <alignment horizontal="center" vertical="center"/>
    </xf>
    <xf numFmtId="0" fontId="6" fillId="0" borderId="2" xfId="0" applyFont="1" applyBorder="1" applyAlignment="1">
      <alignment horizontal="center" vertical="center"/>
    </xf>
    <xf numFmtId="0" fontId="44" fillId="2" borderId="64" xfId="0" applyFont="1" applyFill="1" applyBorder="1" applyAlignment="1">
      <alignment vertical="center" wrapText="1"/>
    </xf>
    <xf numFmtId="0" fontId="44" fillId="2" borderId="51" xfId="0" applyFont="1" applyFill="1" applyBorder="1" applyAlignment="1">
      <alignment vertical="center" wrapText="1"/>
    </xf>
    <xf numFmtId="0" fontId="44" fillId="2" borderId="69" xfId="0" applyFont="1" applyFill="1" applyBorder="1" applyAlignment="1">
      <alignment horizontal="left" vertical="center"/>
    </xf>
    <xf numFmtId="0" fontId="48" fillId="0" borderId="51" xfId="0" applyFont="1" applyBorder="1" applyAlignment="1">
      <alignment vertical="center" wrapText="1"/>
    </xf>
    <xf numFmtId="0" fontId="6" fillId="0" borderId="70" xfId="0" applyFont="1" applyBorder="1" applyAlignment="1">
      <alignment vertical="center" wrapText="1"/>
    </xf>
    <xf numFmtId="0" fontId="5" fillId="0" borderId="51" xfId="0" applyFont="1" applyBorder="1" applyAlignment="1">
      <alignment vertical="center" wrapText="1"/>
    </xf>
    <xf numFmtId="0" fontId="6" fillId="0" borderId="51" xfId="2" applyFont="1" applyBorder="1" applyAlignment="1">
      <alignment vertical="center" wrapText="1"/>
    </xf>
    <xf numFmtId="0" fontId="44" fillId="2" borderId="70" xfId="0" applyFont="1" applyFill="1" applyBorder="1" applyAlignment="1">
      <alignment vertical="center" wrapText="1"/>
    </xf>
    <xf numFmtId="0" fontId="4" fillId="0" borderId="65" xfId="0" applyFont="1" applyBorder="1" applyAlignment="1">
      <alignment vertical="center" wrapText="1"/>
    </xf>
    <xf numFmtId="0" fontId="12" fillId="5" borderId="22" xfId="0" applyFont="1" applyFill="1" applyBorder="1" applyAlignment="1">
      <alignment horizontal="center" vertical="top" wrapText="1"/>
    </xf>
    <xf numFmtId="0" fontId="12" fillId="5" borderId="6" xfId="0" applyFont="1" applyFill="1" applyBorder="1" applyAlignment="1">
      <alignment horizontal="center" vertical="top" wrapText="1"/>
    </xf>
    <xf numFmtId="0" fontId="30" fillId="5" borderId="6" xfId="0" applyFont="1" applyFill="1" applyBorder="1" applyAlignment="1">
      <alignment horizontal="center" vertical="top" wrapText="1"/>
    </xf>
    <xf numFmtId="0" fontId="12" fillId="5" borderId="7" xfId="0" applyFont="1" applyFill="1" applyBorder="1" applyAlignment="1">
      <alignment horizontal="center" vertical="top" wrapText="1"/>
    </xf>
    <xf numFmtId="0" fontId="12" fillId="5" borderId="49" xfId="0" applyFont="1" applyFill="1" applyBorder="1" applyAlignment="1">
      <alignment horizontal="center" vertical="top" wrapText="1"/>
    </xf>
    <xf numFmtId="0" fontId="12" fillId="5" borderId="50" xfId="0" applyFont="1" applyFill="1" applyBorder="1" applyAlignment="1">
      <alignment horizontal="center" vertical="top" wrapText="1"/>
    </xf>
    <xf numFmtId="0" fontId="39" fillId="0" borderId="3" xfId="0" applyFont="1" applyBorder="1" applyAlignment="1">
      <alignment vertical="top" wrapText="1"/>
    </xf>
    <xf numFmtId="0" fontId="39" fillId="0" borderId="27" xfId="0" applyFont="1" applyBorder="1" applyAlignment="1">
      <alignment vertical="top" wrapText="1"/>
    </xf>
    <xf numFmtId="0" fontId="49" fillId="0" borderId="0" xfId="0" applyFont="1"/>
    <xf numFmtId="44" fontId="13" fillId="3" borderId="71" xfId="0" applyNumberFormat="1" applyFont="1" applyFill="1" applyBorder="1" applyAlignment="1" applyProtection="1">
      <alignment horizontal="center" vertical="center" wrapText="1"/>
      <protection locked="0"/>
    </xf>
    <xf numFmtId="0" fontId="7" fillId="0" borderId="71" xfId="0" applyFont="1" applyBorder="1" applyAlignment="1">
      <alignment horizontal="left" vertical="center" wrapText="1"/>
    </xf>
    <xf numFmtId="165" fontId="37" fillId="3" borderId="71" xfId="0" applyNumberFormat="1" applyFont="1" applyFill="1" applyBorder="1" applyAlignment="1" applyProtection="1">
      <alignment horizontal="center" vertical="center" wrapText="1"/>
      <protection locked="0"/>
    </xf>
    <xf numFmtId="0" fontId="13" fillId="0" borderId="72" xfId="0" applyFont="1" applyBorder="1" applyAlignment="1">
      <alignment horizontal="center" vertical="center" wrapText="1"/>
    </xf>
    <xf numFmtId="0" fontId="7" fillId="0" borderId="35" xfId="0" applyFont="1" applyBorder="1"/>
    <xf numFmtId="0" fontId="7" fillId="0" borderId="72" xfId="0" applyFont="1" applyBorder="1" applyAlignment="1">
      <alignment horizontal="left" vertical="center" wrapText="1"/>
    </xf>
    <xf numFmtId="0" fontId="7" fillId="0" borderId="74" xfId="0" applyFont="1" applyBorder="1" applyAlignment="1">
      <alignment horizontal="left" vertical="center" wrapText="1"/>
    </xf>
    <xf numFmtId="44" fontId="13" fillId="3" borderId="76" xfId="0" applyNumberFormat="1" applyFont="1" applyFill="1" applyBorder="1" applyAlignment="1" applyProtection="1">
      <alignment horizontal="center" vertical="center" wrapText="1"/>
      <protection locked="0"/>
    </xf>
    <xf numFmtId="0" fontId="7" fillId="0" borderId="77" xfId="0" applyFont="1" applyBorder="1" applyAlignment="1">
      <alignment horizontal="left" vertical="center" wrapText="1"/>
    </xf>
    <xf numFmtId="0" fontId="7" fillId="0" borderId="0" xfId="0" applyFont="1" applyAlignment="1">
      <alignment vertical="top" wrapText="1"/>
    </xf>
    <xf numFmtId="0" fontId="7" fillId="0" borderId="21" xfId="0" applyFont="1" applyBorder="1" applyAlignment="1">
      <alignment vertical="top" wrapText="1"/>
    </xf>
    <xf numFmtId="0" fontId="0" fillId="0" borderId="30" xfId="0" applyBorder="1"/>
    <xf numFmtId="2" fontId="53" fillId="12" borderId="71" xfId="0" applyNumberFormat="1" applyFont="1" applyFill="1" applyBorder="1" applyAlignment="1">
      <alignment horizontal="center" vertical="center" wrapText="1"/>
    </xf>
    <xf numFmtId="0" fontId="0" fillId="3" borderId="0" xfId="0" applyFill="1" applyAlignment="1" applyProtection="1">
      <alignment wrapText="1"/>
      <protection locked="0"/>
    </xf>
    <xf numFmtId="0" fontId="39" fillId="0" borderId="78" xfId="0" applyFont="1" applyBorder="1" applyAlignment="1">
      <alignment vertical="top" wrapText="1"/>
    </xf>
    <xf numFmtId="0" fontId="39" fillId="0" borderId="60" xfId="0" applyFont="1" applyBorder="1" applyAlignment="1">
      <alignment vertical="top" wrapText="1"/>
    </xf>
    <xf numFmtId="0" fontId="7" fillId="0" borderId="85" xfId="0" applyFont="1" applyBorder="1" applyAlignment="1">
      <alignment horizontal="left" vertical="center" wrapText="1"/>
    </xf>
    <xf numFmtId="0" fontId="7" fillId="0" borderId="86" xfId="0" applyFont="1" applyBorder="1" applyAlignment="1">
      <alignment horizontal="left" vertical="center" wrapText="1"/>
    </xf>
    <xf numFmtId="44" fontId="13" fillId="3" borderId="1" xfId="0" applyNumberFormat="1" applyFont="1" applyFill="1" applyBorder="1" applyAlignment="1" applyProtection="1">
      <alignment horizontal="center" vertical="center" wrapText="1"/>
      <protection locked="0"/>
    </xf>
    <xf numFmtId="165" fontId="37" fillId="3" borderId="1" xfId="0" applyNumberFormat="1" applyFont="1" applyFill="1" applyBorder="1" applyAlignment="1" applyProtection="1">
      <alignment horizontal="center" vertical="center" wrapText="1"/>
      <protection locked="0"/>
    </xf>
    <xf numFmtId="2" fontId="53" fillId="12" borderId="1" xfId="0" applyNumberFormat="1" applyFont="1" applyFill="1" applyBorder="1" applyAlignment="1">
      <alignment horizontal="center" vertical="center" wrapText="1"/>
    </xf>
    <xf numFmtId="165" fontId="13" fillId="3" borderId="1" xfId="0" applyNumberFormat="1" applyFont="1" applyFill="1" applyBorder="1" applyAlignment="1" applyProtection="1">
      <alignment horizontal="center" vertical="center" wrapText="1"/>
      <protection locked="0"/>
    </xf>
    <xf numFmtId="2" fontId="7" fillId="12" borderId="1" xfId="0" applyNumberFormat="1" applyFont="1" applyFill="1" applyBorder="1" applyAlignment="1">
      <alignment horizontal="center" vertical="center" wrapText="1"/>
    </xf>
    <xf numFmtId="0" fontId="7" fillId="0" borderId="82" xfId="0" applyFont="1" applyBorder="1" applyAlignment="1">
      <alignment vertical="center"/>
    </xf>
    <xf numFmtId="0" fontId="7" fillId="0" borderId="84" xfId="0" applyFont="1" applyBorder="1" applyAlignment="1">
      <alignment vertical="center"/>
    </xf>
    <xf numFmtId="10" fontId="13" fillId="3" borderId="1" xfId="0" applyNumberFormat="1" applyFont="1" applyFill="1" applyBorder="1" applyAlignment="1" applyProtection="1">
      <alignment horizontal="center" vertical="center" wrapText="1"/>
      <protection locked="0"/>
    </xf>
    <xf numFmtId="0" fontId="18" fillId="0" borderId="87" xfId="0" applyFont="1" applyBorder="1" applyAlignment="1">
      <alignment vertical="center" wrapText="1"/>
    </xf>
    <xf numFmtId="0" fontId="7" fillId="0" borderId="88" xfId="0" applyFont="1" applyBorder="1" applyAlignment="1">
      <alignment horizontal="left" vertical="center"/>
    </xf>
    <xf numFmtId="44" fontId="13" fillId="3" borderId="44" xfId="0" applyNumberFormat="1" applyFont="1" applyFill="1" applyBorder="1" applyAlignment="1" applyProtection="1">
      <alignment horizontal="center" vertical="center" wrapText="1"/>
      <protection locked="0"/>
    </xf>
    <xf numFmtId="0" fontId="13" fillId="0" borderId="73" xfId="0" applyFont="1" applyBorder="1" applyAlignment="1">
      <alignment horizontal="center" vertical="center" wrapText="1"/>
    </xf>
    <xf numFmtId="10" fontId="13" fillId="3" borderId="31" xfId="0" applyNumberFormat="1" applyFont="1" applyFill="1" applyBorder="1" applyAlignment="1" applyProtection="1">
      <alignment horizontal="center" vertical="center" wrapText="1"/>
      <protection locked="0"/>
    </xf>
    <xf numFmtId="0" fontId="18" fillId="0" borderId="89" xfId="0" applyFont="1" applyBorder="1" applyAlignment="1">
      <alignment vertical="center" wrapText="1"/>
    </xf>
    <xf numFmtId="0" fontId="7" fillId="0" borderId="90" xfId="0" applyFont="1" applyBorder="1" applyAlignment="1">
      <alignment vertical="center"/>
    </xf>
    <xf numFmtId="44" fontId="13" fillId="3" borderId="58" xfId="0" applyNumberFormat="1" applyFont="1" applyFill="1" applyBorder="1" applyAlignment="1" applyProtection="1">
      <alignment horizontal="center" vertical="center" wrapText="1"/>
      <protection locked="0"/>
    </xf>
    <xf numFmtId="0" fontId="7" fillId="0" borderId="42" xfId="0" applyFont="1" applyBorder="1"/>
    <xf numFmtId="0" fontId="10" fillId="17" borderId="52" xfId="0" applyFont="1" applyFill="1" applyBorder="1" applyAlignment="1">
      <alignment horizontal="center" vertical="center"/>
    </xf>
    <xf numFmtId="166" fontId="7" fillId="12" borderId="71"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93" xfId="0" applyFont="1" applyBorder="1" applyAlignment="1">
      <alignment horizontal="left" vertical="center" wrapText="1"/>
    </xf>
    <xf numFmtId="164" fontId="29" fillId="11" borderId="58" xfId="0" applyNumberFormat="1" applyFont="1" applyFill="1" applyBorder="1" applyAlignment="1">
      <alignment horizontal="center" vertical="center" wrapText="1"/>
    </xf>
    <xf numFmtId="0" fontId="7" fillId="0" borderId="94" xfId="0" applyFont="1" applyBorder="1" applyAlignment="1">
      <alignment horizontal="left" vertical="center" wrapText="1"/>
    </xf>
    <xf numFmtId="0" fontId="7" fillId="0" borderId="95" xfId="0" applyFont="1" applyBorder="1" applyAlignment="1">
      <alignment horizontal="center" vertical="center" wrapText="1"/>
    </xf>
    <xf numFmtId="0" fontId="7" fillId="0" borderId="96" xfId="0" applyFont="1" applyBorder="1" applyAlignment="1">
      <alignment horizontal="left" vertical="center" wrapText="1"/>
    </xf>
    <xf numFmtId="164" fontId="29" fillId="11" borderId="97" xfId="0" applyNumberFormat="1" applyFont="1" applyFill="1" applyBorder="1" applyAlignment="1">
      <alignment horizontal="center" vertical="center" wrapText="1"/>
    </xf>
    <xf numFmtId="0" fontId="53" fillId="0" borderId="95" xfId="0" applyFont="1" applyBorder="1" applyAlignment="1">
      <alignment horizontal="center" vertical="center" wrapText="1"/>
    </xf>
    <xf numFmtId="164" fontId="42" fillId="11" borderId="97"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18" fillId="16" borderId="16" xfId="0" applyFont="1" applyFill="1" applyBorder="1" applyAlignment="1">
      <alignment horizontal="left" vertical="center" wrapText="1"/>
    </xf>
    <xf numFmtId="0" fontId="18" fillId="16" borderId="39" xfId="0" applyFont="1" applyFill="1" applyBorder="1" applyAlignment="1">
      <alignment horizontal="left" vertical="center" wrapText="1"/>
    </xf>
    <xf numFmtId="0" fontId="42" fillId="16" borderId="20" xfId="0" applyFont="1" applyFill="1" applyBorder="1" applyAlignment="1">
      <alignment horizontal="left" wrapText="1"/>
    </xf>
    <xf numFmtId="0" fontId="42" fillId="16" borderId="27" xfId="0" applyFont="1" applyFill="1" applyBorder="1" applyAlignment="1">
      <alignment horizontal="left" wrapText="1"/>
    </xf>
    <xf numFmtId="0" fontId="42" fillId="16" borderId="59" xfId="0" applyFont="1" applyFill="1" applyBorder="1" applyAlignment="1">
      <alignment horizontal="left" wrapText="1"/>
    </xf>
    <xf numFmtId="0" fontId="42" fillId="16" borderId="60" xfId="0" applyFont="1" applyFill="1" applyBorder="1" applyAlignment="1">
      <alignment horizontal="left" wrapText="1"/>
    </xf>
    <xf numFmtId="0" fontId="18" fillId="3" borderId="16" xfId="0" applyFont="1" applyFill="1" applyBorder="1" applyAlignment="1" applyProtection="1">
      <alignment horizontal="left" vertical="center" wrapText="1"/>
      <protection locked="0"/>
    </xf>
    <xf numFmtId="0" fontId="18" fillId="3" borderId="17" xfId="0" applyFont="1" applyFill="1" applyBorder="1" applyAlignment="1" applyProtection="1">
      <alignment horizontal="left" vertical="center" wrapText="1"/>
      <protection locked="0"/>
    </xf>
    <xf numFmtId="0" fontId="18" fillId="3" borderId="39" xfId="0" applyFont="1" applyFill="1" applyBorder="1" applyAlignment="1" applyProtection="1">
      <alignment horizontal="left" vertical="center" wrapText="1"/>
      <protection locked="0"/>
    </xf>
    <xf numFmtId="0" fontId="7" fillId="3" borderId="20" xfId="0" applyFont="1" applyFill="1" applyBorder="1" applyAlignment="1" applyProtection="1">
      <alignment horizontal="left" vertical="center"/>
      <protection locked="0"/>
    </xf>
    <xf numFmtId="0" fontId="7" fillId="3" borderId="3" xfId="0" applyFont="1" applyFill="1" applyBorder="1" applyAlignment="1" applyProtection="1">
      <alignment horizontal="left" vertical="center"/>
      <protection locked="0"/>
    </xf>
    <xf numFmtId="0" fontId="7" fillId="3" borderId="27" xfId="0" applyFont="1" applyFill="1" applyBorder="1" applyAlignment="1" applyProtection="1">
      <alignment horizontal="left" vertical="center"/>
      <protection locked="0"/>
    </xf>
    <xf numFmtId="0" fontId="7" fillId="3" borderId="59" xfId="0" applyFont="1" applyFill="1" applyBorder="1" applyAlignment="1" applyProtection="1">
      <alignment horizontal="left" vertical="center"/>
      <protection locked="0"/>
    </xf>
    <xf numFmtId="0" fontId="7" fillId="3" borderId="78" xfId="0" applyFont="1" applyFill="1" applyBorder="1" applyAlignment="1" applyProtection="1">
      <alignment horizontal="left" vertical="center"/>
      <protection locked="0"/>
    </xf>
    <xf numFmtId="0" fontId="7" fillId="3" borderId="60" xfId="0" applyFont="1" applyFill="1" applyBorder="1" applyAlignment="1" applyProtection="1">
      <alignment horizontal="left" vertical="center"/>
      <protection locked="0"/>
    </xf>
    <xf numFmtId="0" fontId="7" fillId="0" borderId="72" xfId="0" applyFont="1" applyBorder="1" applyAlignment="1">
      <alignment horizontal="left" vertical="center" wrapText="1"/>
    </xf>
    <xf numFmtId="0" fontId="7" fillId="0" borderId="71" xfId="0" applyFont="1" applyBorder="1" applyAlignment="1">
      <alignment horizontal="left" vertical="center" wrapText="1"/>
    </xf>
    <xf numFmtId="0" fontId="7" fillId="0" borderId="79" xfId="0" applyFont="1" applyBorder="1" applyAlignment="1">
      <alignment horizontal="left" vertical="center" wrapText="1"/>
    </xf>
    <xf numFmtId="0" fontId="7" fillId="0" borderId="80" xfId="0" applyFont="1" applyBorder="1" applyAlignment="1">
      <alignment horizontal="left" vertical="center" wrapText="1"/>
    </xf>
    <xf numFmtId="0" fontId="54" fillId="10" borderId="40" xfId="0" applyFont="1" applyFill="1" applyBorder="1" applyAlignment="1">
      <alignment horizontal="center" vertical="center" wrapText="1"/>
    </xf>
    <xf numFmtId="0" fontId="54" fillId="10" borderId="41" xfId="0" applyFont="1" applyFill="1" applyBorder="1" applyAlignment="1">
      <alignment horizontal="center" vertical="center" wrapText="1"/>
    </xf>
    <xf numFmtId="0" fontId="54" fillId="10" borderId="42" xfId="0" applyFont="1" applyFill="1" applyBorder="1" applyAlignment="1">
      <alignment horizontal="center" vertical="center" wrapText="1"/>
    </xf>
    <xf numFmtId="0" fontId="55" fillId="3" borderId="16" xfId="0" applyFont="1" applyFill="1" applyBorder="1" applyAlignment="1">
      <alignment horizontal="center" vertical="center" wrapText="1"/>
    </xf>
    <xf numFmtId="0" fontId="55" fillId="3" borderId="17" xfId="0" applyFont="1" applyFill="1" applyBorder="1" applyAlignment="1">
      <alignment horizontal="center" vertical="center" wrapText="1"/>
    </xf>
    <xf numFmtId="0" fontId="55" fillId="3" borderId="39" xfId="0" applyFont="1" applyFill="1" applyBorder="1" applyAlignment="1">
      <alignment horizontal="center" vertical="center" wrapText="1"/>
    </xf>
    <xf numFmtId="0" fontId="55" fillId="12" borderId="59" xfId="0" applyFont="1" applyFill="1" applyBorder="1" applyAlignment="1">
      <alignment horizontal="center" vertical="center" wrapText="1"/>
    </xf>
    <xf numFmtId="0" fontId="55" fillId="12" borderId="78" xfId="0" applyFont="1" applyFill="1" applyBorder="1" applyAlignment="1">
      <alignment horizontal="center" vertical="center" wrapText="1"/>
    </xf>
    <xf numFmtId="0" fontId="55" fillId="12" borderId="60" xfId="0" applyFont="1" applyFill="1" applyBorder="1" applyAlignment="1">
      <alignment horizontal="center" vertical="center" wrapText="1"/>
    </xf>
    <xf numFmtId="0" fontId="12" fillId="5" borderId="36" xfId="0" applyFont="1" applyFill="1" applyBorder="1" applyAlignment="1">
      <alignment horizontal="center" vertical="top" wrapText="1"/>
    </xf>
    <xf numFmtId="0" fontId="12" fillId="5" borderId="18" xfId="0" applyFont="1" applyFill="1" applyBorder="1" applyAlignment="1">
      <alignment horizontal="center" vertical="top" wrapText="1"/>
    </xf>
    <xf numFmtId="0" fontId="12" fillId="5" borderId="19" xfId="0" applyFont="1" applyFill="1" applyBorder="1" applyAlignment="1">
      <alignment horizontal="center" vertical="top" wrapText="1"/>
    </xf>
    <xf numFmtId="0" fontId="7" fillId="0" borderId="0" xfId="0" applyFont="1" applyAlignment="1">
      <alignment horizontal="center"/>
    </xf>
    <xf numFmtId="0" fontId="12" fillId="5" borderId="40" xfId="0" applyFont="1" applyFill="1" applyBorder="1" applyAlignment="1">
      <alignment horizontal="left" vertical="top" wrapText="1"/>
    </xf>
    <xf numFmtId="0" fontId="12" fillId="5" borderId="41" xfId="0" applyFont="1" applyFill="1" applyBorder="1" applyAlignment="1">
      <alignment horizontal="left" vertical="top" wrapText="1"/>
    </xf>
    <xf numFmtId="0" fontId="12" fillId="5" borderId="42" xfId="0" applyFont="1" applyFill="1" applyBorder="1" applyAlignment="1">
      <alignment horizontal="left" vertical="top" wrapText="1"/>
    </xf>
    <xf numFmtId="0" fontId="7" fillId="0" borderId="75" xfId="0" applyFont="1" applyBorder="1" applyAlignment="1">
      <alignment horizontal="left" vertical="center" wrapText="1"/>
    </xf>
    <xf numFmtId="0" fontId="7" fillId="0" borderId="76" xfId="0" applyFont="1" applyBorder="1" applyAlignment="1">
      <alignment horizontal="left" vertical="center" wrapText="1"/>
    </xf>
    <xf numFmtId="0" fontId="7" fillId="0" borderId="83" xfId="0" applyFont="1" applyBorder="1" applyAlignment="1">
      <alignment horizontal="left" vertical="center" wrapText="1"/>
    </xf>
    <xf numFmtId="0" fontId="7" fillId="0" borderId="91" xfId="0" applyFont="1" applyBorder="1" applyAlignment="1">
      <alignment horizontal="left" vertical="center" wrapText="1"/>
    </xf>
    <xf numFmtId="0" fontId="7" fillId="0" borderId="95" xfId="0" applyFont="1" applyBorder="1" applyAlignment="1">
      <alignment horizontal="left" vertical="center" wrapText="1"/>
    </xf>
    <xf numFmtId="0" fontId="29" fillId="0" borderId="89" xfId="0" applyFont="1" applyBorder="1" applyAlignment="1">
      <alignment horizontal="left" vertical="center" wrapText="1"/>
    </xf>
    <xf numFmtId="0" fontId="29" fillId="0" borderId="97" xfId="0" applyFont="1" applyBorder="1" applyAlignment="1">
      <alignment horizontal="left" vertical="center" wrapText="1"/>
    </xf>
    <xf numFmtId="0" fontId="7" fillId="0" borderId="0" xfId="0" applyFont="1" applyAlignment="1">
      <alignment horizontal="center" vertical="top" wrapText="1"/>
    </xf>
    <xf numFmtId="0" fontId="12" fillId="5" borderId="18" xfId="0" applyFont="1" applyFill="1" applyBorder="1" applyAlignment="1">
      <alignment horizontal="left" vertical="top" wrapText="1"/>
    </xf>
    <xf numFmtId="0" fontId="7" fillId="0" borderId="81" xfId="0" applyFont="1" applyBorder="1" applyAlignment="1">
      <alignment horizontal="left" vertical="center" wrapText="1"/>
    </xf>
    <xf numFmtId="0" fontId="7" fillId="0" borderId="82" xfId="0" applyFont="1" applyBorder="1" applyAlignment="1">
      <alignment horizontal="left" vertical="center" wrapText="1"/>
    </xf>
    <xf numFmtId="0" fontId="7" fillId="0" borderId="92" xfId="0" applyFont="1" applyBorder="1" applyAlignment="1">
      <alignment horizontal="left" vertical="center" wrapText="1"/>
    </xf>
    <xf numFmtId="0" fontId="42" fillId="0" borderId="89" xfId="0" applyFont="1" applyBorder="1" applyAlignment="1">
      <alignment horizontal="left" vertical="center" wrapText="1"/>
    </xf>
    <xf numFmtId="0" fontId="42" fillId="0" borderId="90" xfId="0" applyFont="1" applyBorder="1" applyAlignment="1">
      <alignment horizontal="left" vertical="center" wrapText="1"/>
    </xf>
    <xf numFmtId="0" fontId="42" fillId="0" borderId="97" xfId="0" applyFont="1" applyBorder="1" applyAlignment="1">
      <alignment horizontal="left" vertical="center" wrapText="1"/>
    </xf>
    <xf numFmtId="0" fontId="35" fillId="0" borderId="0" xfId="0" applyFont="1" applyAlignment="1">
      <alignment horizontal="left" vertical="top" wrapText="1"/>
    </xf>
    <xf numFmtId="0" fontId="45" fillId="7" borderId="36" xfId="0" applyFont="1" applyFill="1" applyBorder="1" applyAlignment="1">
      <alignment horizontal="left" vertical="center" wrapText="1"/>
    </xf>
    <xf numFmtId="0" fontId="45" fillId="7" borderId="18" xfId="0" applyFont="1" applyFill="1" applyBorder="1" applyAlignment="1">
      <alignment horizontal="left" vertical="center" wrapText="1"/>
    </xf>
    <xf numFmtId="0" fontId="45" fillId="7" borderId="19" xfId="0" applyFont="1" applyFill="1" applyBorder="1" applyAlignment="1">
      <alignment horizontal="left" vertical="center" wrapText="1"/>
    </xf>
    <xf numFmtId="0" fontId="45" fillId="7" borderId="22" xfId="0" applyFont="1" applyFill="1" applyBorder="1" applyAlignment="1">
      <alignment horizontal="left" vertical="center" wrapText="1"/>
    </xf>
    <xf numFmtId="0" fontId="45" fillId="7" borderId="0" xfId="0" applyFont="1" applyFill="1" applyAlignment="1">
      <alignment horizontal="left" vertical="center" wrapText="1"/>
    </xf>
    <xf numFmtId="0" fontId="45" fillId="7" borderId="21" xfId="0" applyFont="1" applyFill="1" applyBorder="1" applyAlignment="1">
      <alignment horizontal="left" vertical="center" wrapText="1"/>
    </xf>
    <xf numFmtId="0" fontId="45" fillId="7" borderId="30" xfId="0" applyFont="1" applyFill="1" applyBorder="1" applyAlignment="1">
      <alignment horizontal="left" vertical="center" wrapText="1"/>
    </xf>
    <xf numFmtId="0" fontId="45" fillId="7" borderId="34" xfId="0" applyFont="1" applyFill="1" applyBorder="1" applyAlignment="1">
      <alignment horizontal="left" vertical="center" wrapText="1"/>
    </xf>
    <xf numFmtId="0" fontId="45" fillId="7" borderId="35" xfId="0" applyFont="1" applyFill="1" applyBorder="1" applyAlignment="1">
      <alignment horizontal="left" vertical="center" wrapText="1"/>
    </xf>
    <xf numFmtId="0" fontId="29" fillId="0" borderId="22" xfId="0" applyFont="1" applyBorder="1" applyAlignment="1">
      <alignment horizontal="left" wrapText="1"/>
    </xf>
    <xf numFmtId="0" fontId="29" fillId="0" borderId="0" xfId="0" applyFont="1" applyAlignment="1">
      <alignment horizontal="left" wrapText="1"/>
    </xf>
    <xf numFmtId="0" fontId="46" fillId="0" borderId="22" xfId="0" applyFont="1" applyBorder="1" applyAlignment="1">
      <alignment horizontal="left" wrapText="1"/>
    </xf>
    <xf numFmtId="0" fontId="46" fillId="0" borderId="0" xfId="0" applyFont="1" applyAlignment="1">
      <alignment horizontal="left" wrapText="1"/>
    </xf>
    <xf numFmtId="0" fontId="43" fillId="11" borderId="40" xfId="0" applyFont="1" applyFill="1" applyBorder="1" applyAlignment="1">
      <alignment horizontal="left" wrapText="1"/>
    </xf>
    <xf numFmtId="0" fontId="43" fillId="11" borderId="42" xfId="0" applyFont="1" applyFill="1" applyBorder="1" applyAlignment="1">
      <alignment horizontal="left" wrapText="1"/>
    </xf>
    <xf numFmtId="0" fontId="42" fillId="8" borderId="40" xfId="0" applyFont="1" applyFill="1" applyBorder="1" applyAlignment="1">
      <alignment horizontal="left" wrapText="1"/>
    </xf>
    <xf numFmtId="0" fontId="42" fillId="8" borderId="41" xfId="0" applyFont="1" applyFill="1" applyBorder="1" applyAlignment="1">
      <alignment horizontal="left" wrapText="1"/>
    </xf>
    <xf numFmtId="0" fontId="42" fillId="8" borderId="42" xfId="0" applyFont="1" applyFill="1" applyBorder="1" applyAlignment="1">
      <alignment horizontal="left" wrapText="1"/>
    </xf>
    <xf numFmtId="0" fontId="18" fillId="3" borderId="53" xfId="0" applyFont="1" applyFill="1" applyBorder="1" applyAlignment="1" applyProtection="1">
      <alignment horizontal="left" vertical="center" wrapText="1"/>
      <protection locked="0"/>
    </xf>
    <xf numFmtId="0" fontId="18" fillId="3" borderId="7" xfId="0" applyFont="1" applyFill="1" applyBorder="1" applyAlignment="1" applyProtection="1">
      <alignment horizontal="left" vertical="center" wrapText="1"/>
      <protection locked="0"/>
    </xf>
    <xf numFmtId="0" fontId="18" fillId="3" borderId="54" xfId="0" applyFont="1" applyFill="1" applyBorder="1" applyAlignment="1" applyProtection="1">
      <alignment horizontal="left" vertical="center" wrapText="1"/>
      <protection locked="0"/>
    </xf>
    <xf numFmtId="0" fontId="7" fillId="3" borderId="23" xfId="0" applyFont="1" applyFill="1" applyBorder="1" applyAlignment="1" applyProtection="1">
      <alignment horizontal="left" vertical="center"/>
      <protection locked="0"/>
    </xf>
    <xf numFmtId="0" fontId="7" fillId="3" borderId="1" xfId="0" applyFont="1" applyFill="1" applyBorder="1" applyAlignment="1" applyProtection="1">
      <alignment horizontal="left" vertical="center"/>
      <protection locked="0"/>
    </xf>
    <xf numFmtId="0" fontId="7" fillId="3" borderId="28" xfId="0" applyFont="1" applyFill="1" applyBorder="1" applyAlignment="1" applyProtection="1">
      <alignment horizontal="left" vertical="center"/>
      <protection locked="0"/>
    </xf>
    <xf numFmtId="0" fontId="7" fillId="3" borderId="38" xfId="0" applyFont="1" applyFill="1" applyBorder="1" applyAlignment="1" applyProtection="1">
      <alignment horizontal="left" vertical="center"/>
      <protection locked="0"/>
    </xf>
    <xf numFmtId="0" fontId="7" fillId="3" borderId="31" xfId="0" applyFont="1" applyFill="1" applyBorder="1" applyAlignment="1" applyProtection="1">
      <alignment horizontal="left" vertical="center"/>
      <protection locked="0"/>
    </xf>
    <xf numFmtId="0" fontId="7" fillId="3" borderId="46" xfId="0" applyFont="1" applyFill="1" applyBorder="1" applyAlignment="1" applyProtection="1">
      <alignment horizontal="left" vertical="center"/>
      <protection locked="0"/>
    </xf>
    <xf numFmtId="0" fontId="36" fillId="14" borderId="55" xfId="0" applyFont="1" applyFill="1" applyBorder="1" applyAlignment="1">
      <alignment horizontal="center" vertical="center" wrapText="1"/>
    </xf>
    <xf numFmtId="0" fontId="36" fillId="14" borderId="56"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39" xfId="0" applyFont="1" applyFill="1" applyBorder="1" applyAlignment="1">
      <alignment horizontal="center" vertical="center" wrapText="1"/>
    </xf>
    <xf numFmtId="0" fontId="18" fillId="3" borderId="32" xfId="0" applyFont="1" applyFill="1" applyBorder="1" applyAlignment="1" applyProtection="1">
      <alignment horizontal="left" vertical="center" wrapText="1"/>
      <protection locked="0"/>
    </xf>
    <xf numFmtId="0" fontId="0" fillId="0" borderId="33" xfId="0" applyBorder="1" applyProtection="1">
      <protection locked="0"/>
    </xf>
    <xf numFmtId="0" fontId="27" fillId="0" borderId="22" xfId="0" applyFont="1" applyBorder="1" applyAlignment="1">
      <alignment horizontal="center" vertical="center" wrapText="1"/>
    </xf>
    <xf numFmtId="0" fontId="27" fillId="0" borderId="0" xfId="0" applyFont="1" applyAlignment="1">
      <alignment horizontal="center" vertical="center" wrapText="1"/>
    </xf>
    <xf numFmtId="0" fontId="0" fillId="0" borderId="21" xfId="0" applyBorder="1" applyAlignment="1">
      <alignment horizontal="center" vertical="center"/>
    </xf>
    <xf numFmtId="0" fontId="22" fillId="10" borderId="22" xfId="0" applyFont="1" applyFill="1" applyBorder="1" applyAlignment="1">
      <alignment horizontal="left" vertical="center" wrapText="1"/>
    </xf>
    <xf numFmtId="0" fontId="22" fillId="10" borderId="0" xfId="0" applyFont="1" applyFill="1" applyAlignment="1">
      <alignment horizontal="left" vertical="center" wrapText="1"/>
    </xf>
    <xf numFmtId="0" fontId="0" fillId="10" borderId="21" xfId="0" applyFill="1" applyBorder="1" applyAlignment="1">
      <alignment horizontal="left" vertical="center"/>
    </xf>
    <xf numFmtId="0" fontId="29" fillId="0" borderId="20" xfId="0" applyFont="1" applyBorder="1" applyAlignment="1">
      <alignment horizontal="center" vertical="top" wrapText="1"/>
    </xf>
    <xf numFmtId="0" fontId="29" fillId="0" borderId="4" xfId="0" applyFont="1" applyBorder="1" applyAlignment="1">
      <alignment horizontal="center" vertical="top" wrapText="1"/>
    </xf>
    <xf numFmtId="0" fontId="13" fillId="0" borderId="5" xfId="0" applyFont="1" applyBorder="1" applyAlignment="1">
      <alignment horizontal="center" wrapText="1"/>
    </xf>
    <xf numFmtId="0" fontId="13" fillId="0" borderId="6" xfId="0" applyFont="1" applyBorder="1" applyAlignment="1">
      <alignment horizontal="center" wrapText="1"/>
    </xf>
    <xf numFmtId="0" fontId="13" fillId="0" borderId="7" xfId="0" applyFont="1" applyBorder="1" applyAlignment="1">
      <alignment horizontal="center"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2" fillId="4" borderId="11" xfId="0" applyFont="1" applyFill="1" applyBorder="1" applyAlignment="1">
      <alignment horizontal="left" vertical="top"/>
    </xf>
    <xf numFmtId="0" fontId="0" fillId="0" borderId="12" xfId="0" applyBorder="1"/>
    <xf numFmtId="0" fontId="0" fillId="0" borderId="24" xfId="0" applyBorder="1"/>
    <xf numFmtId="0" fontId="0" fillId="0" borderId="13" xfId="0" applyBorder="1"/>
    <xf numFmtId="0" fontId="0" fillId="0" borderId="14" xfId="0" applyBorder="1"/>
    <xf numFmtId="0" fontId="0" fillId="0" borderId="25" xfId="0" applyBorder="1"/>
    <xf numFmtId="0" fontId="0" fillId="10" borderId="0" xfId="0" applyFill="1" applyAlignment="1">
      <alignment horizontal="left" vertical="center" wrapText="1"/>
    </xf>
    <xf numFmtId="0" fontId="13" fillId="0" borderId="5" xfId="0" applyFont="1" applyBorder="1" applyAlignment="1">
      <alignment vertical="top" wrapText="1"/>
    </xf>
    <xf numFmtId="0" fontId="13" fillId="0" borderId="6" xfId="0" applyFont="1" applyBorder="1" applyAlignment="1">
      <alignment vertical="top" wrapText="1"/>
    </xf>
    <xf numFmtId="0" fontId="13" fillId="0" borderId="7" xfId="0" applyFont="1" applyBorder="1" applyAlignment="1">
      <alignmen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2" fillId="4" borderId="20" xfId="0" applyFont="1" applyFill="1" applyBorder="1" applyAlignment="1">
      <alignment horizontal="right" vertical="center" wrapText="1"/>
    </xf>
    <xf numFmtId="0" fontId="12" fillId="4" borderId="3" xfId="0" applyFont="1" applyFill="1" applyBorder="1" applyAlignment="1">
      <alignment horizontal="right" vertical="center" wrapText="1"/>
    </xf>
    <xf numFmtId="0" fontId="14" fillId="2" borderId="40"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7" fillId="0" borderId="5" xfId="0" applyFont="1" applyBorder="1" applyAlignment="1">
      <alignment horizontal="left" vertical="top"/>
    </xf>
    <xf numFmtId="0" fontId="7" fillId="0" borderId="7" xfId="0" applyFont="1" applyBorder="1" applyAlignment="1">
      <alignment horizontal="left" vertical="top"/>
    </xf>
    <xf numFmtId="0" fontId="9" fillId="0" borderId="40" xfId="0" applyFont="1" applyBorder="1" applyAlignment="1">
      <alignment horizontal="center" vertical="center" wrapText="1"/>
    </xf>
    <xf numFmtId="0" fontId="9" fillId="0" borderId="41" xfId="0" applyFont="1" applyBorder="1" applyAlignment="1">
      <alignment horizontal="center" vertical="center" wrapText="1"/>
    </xf>
    <xf numFmtId="0" fontId="0" fillId="0" borderId="41" xfId="0" applyBorder="1"/>
    <xf numFmtId="0" fontId="0" fillId="0" borderId="42" xfId="0" applyBorder="1"/>
    <xf numFmtId="0" fontId="7" fillId="0" borderId="8" xfId="0" applyFont="1" applyBorder="1" applyAlignment="1">
      <alignment horizontal="left" vertical="top"/>
    </xf>
    <xf numFmtId="0" fontId="7" fillId="0" borderId="9" xfId="0" applyFont="1" applyBorder="1" applyAlignment="1">
      <alignment horizontal="left" vertical="top"/>
    </xf>
    <xf numFmtId="0" fontId="22" fillId="10" borderId="26" xfId="0" applyFont="1" applyFill="1" applyBorder="1" applyAlignment="1">
      <alignment horizontal="left" vertical="center" wrapText="1"/>
    </xf>
    <xf numFmtId="0" fontId="0" fillId="10" borderId="14" xfId="0" applyFill="1" applyBorder="1" applyAlignment="1">
      <alignment horizontal="left" vertical="center" wrapText="1"/>
    </xf>
    <xf numFmtId="0" fontId="22" fillId="10" borderId="14" xfId="0" applyFont="1" applyFill="1" applyBorder="1" applyAlignment="1">
      <alignment horizontal="left" vertical="center" wrapText="1"/>
    </xf>
    <xf numFmtId="0" fontId="0" fillId="10" borderId="25" xfId="0" applyFill="1" applyBorder="1" applyAlignment="1">
      <alignment horizontal="left" vertical="center"/>
    </xf>
    <xf numFmtId="0" fontId="9" fillId="0" borderId="22" xfId="0" applyFont="1" applyBorder="1" applyAlignment="1">
      <alignment horizontal="center" vertical="center" wrapText="1"/>
    </xf>
    <xf numFmtId="0" fontId="9" fillId="0" borderId="0" xfId="0" applyFont="1" applyAlignment="1">
      <alignment horizontal="center" vertical="center" wrapText="1"/>
    </xf>
    <xf numFmtId="0" fontId="18" fillId="3" borderId="43" xfId="0" applyFont="1" applyFill="1" applyBorder="1" applyAlignment="1" applyProtection="1">
      <alignment horizontal="left" vertical="center" wrapText="1"/>
      <protection locked="0"/>
    </xf>
    <xf numFmtId="0" fontId="18" fillId="3" borderId="44" xfId="0" applyFont="1" applyFill="1" applyBorder="1" applyAlignment="1" applyProtection="1">
      <alignment horizontal="left" vertical="center" wrapText="1"/>
      <protection locked="0"/>
    </xf>
    <xf numFmtId="0" fontId="18" fillId="3" borderId="45" xfId="0" applyFont="1" applyFill="1" applyBorder="1" applyAlignment="1" applyProtection="1">
      <alignment horizontal="left" vertical="center" wrapText="1"/>
      <protection locked="0"/>
    </xf>
    <xf numFmtId="0" fontId="39" fillId="0" borderId="2" xfId="0" applyFont="1" applyBorder="1" applyAlignment="1">
      <alignment horizontal="left" vertical="top" wrapText="1"/>
    </xf>
    <xf numFmtId="0" fontId="39" fillId="0" borderId="3" xfId="0" applyFont="1" applyBorder="1" applyAlignment="1">
      <alignment horizontal="left" vertical="top" wrapText="1"/>
    </xf>
    <xf numFmtId="0" fontId="39" fillId="0" borderId="32" xfId="0" applyFont="1" applyBorder="1" applyAlignment="1">
      <alignment horizontal="left" vertical="top" wrapText="1"/>
    </xf>
    <xf numFmtId="0" fontId="39" fillId="0" borderId="78" xfId="0" applyFont="1" applyBorder="1" applyAlignment="1">
      <alignment horizontal="left" vertical="top" wrapText="1"/>
    </xf>
    <xf numFmtId="0" fontId="39" fillId="0" borderId="67" xfId="0" applyFont="1" applyBorder="1" applyAlignment="1">
      <alignment horizontal="left" vertical="top" wrapText="1"/>
    </xf>
    <xf numFmtId="0" fontId="39" fillId="0" borderId="17" xfId="0" applyFont="1" applyBorder="1" applyAlignment="1">
      <alignment horizontal="left" vertical="top" wrapText="1"/>
    </xf>
    <xf numFmtId="0" fontId="39" fillId="0" borderId="39" xfId="0" applyFont="1" applyBorder="1" applyAlignment="1">
      <alignment horizontal="left" vertical="top" wrapText="1"/>
    </xf>
    <xf numFmtId="0" fontId="14"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0" fillId="0" borderId="17" xfId="0" applyBorder="1" applyAlignment="1">
      <alignment horizontal="left" vertical="center" wrapText="1"/>
    </xf>
    <xf numFmtId="0" fontId="0" fillId="0" borderId="39" xfId="0" applyBorder="1" applyAlignment="1">
      <alignment horizontal="left" vertical="center" wrapText="1"/>
    </xf>
    <xf numFmtId="0" fontId="8" fillId="10" borderId="22" xfId="0" applyFont="1" applyFill="1" applyBorder="1" applyAlignment="1">
      <alignment horizontal="left" vertical="center" wrapText="1"/>
    </xf>
    <xf numFmtId="0" fontId="8" fillId="10" borderId="0" xfId="0" applyFont="1" applyFill="1" applyAlignment="1">
      <alignment horizontal="left" vertical="center" wrapText="1"/>
    </xf>
    <xf numFmtId="0" fontId="8" fillId="10" borderId="21" xfId="0" applyFont="1" applyFill="1" applyBorder="1" applyAlignment="1">
      <alignment horizontal="left" vertical="center" wrapText="1"/>
    </xf>
    <xf numFmtId="0" fontId="25" fillId="3" borderId="23"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28" xfId="0" applyFont="1" applyFill="1" applyBorder="1" applyAlignment="1">
      <alignment horizontal="left" vertical="center" wrapText="1"/>
    </xf>
    <xf numFmtId="0" fontId="25" fillId="12" borderId="29" xfId="0" applyFont="1" applyFill="1" applyBorder="1" applyAlignment="1">
      <alignment horizontal="left" vertical="center" wrapText="1"/>
    </xf>
    <xf numFmtId="0" fontId="10" fillId="12" borderId="5" xfId="0" applyFont="1" applyFill="1" applyBorder="1" applyAlignment="1">
      <alignment horizontal="left" vertical="center" wrapText="1"/>
    </xf>
    <xf numFmtId="0" fontId="10" fillId="12" borderId="37" xfId="0" applyFont="1" applyFill="1" applyBorder="1" applyAlignment="1">
      <alignment horizontal="left" vertical="center" wrapText="1"/>
    </xf>
    <xf numFmtId="0" fontId="19" fillId="8" borderId="20" xfId="0" applyFont="1" applyFill="1" applyBorder="1" applyAlignment="1">
      <alignment horizontal="right" vertical="center"/>
    </xf>
    <xf numFmtId="0" fontId="19" fillId="8" borderId="3" xfId="0" applyFont="1" applyFill="1" applyBorder="1" applyAlignment="1">
      <alignment horizontal="right" vertical="center"/>
    </xf>
    <xf numFmtId="0" fontId="19" fillId="8" borderId="27" xfId="0" applyFont="1" applyFill="1" applyBorder="1" applyAlignment="1">
      <alignment horizontal="right" vertical="center"/>
    </xf>
    <xf numFmtId="0" fontId="32" fillId="0" borderId="16" xfId="0" applyFont="1" applyBorder="1" applyAlignment="1">
      <alignment vertical="top"/>
    </xf>
    <xf numFmtId="0" fontId="32" fillId="0" borderId="66" xfId="0" applyFont="1" applyBorder="1" applyAlignment="1">
      <alignment vertical="top"/>
    </xf>
    <xf numFmtId="0" fontId="32" fillId="0" borderId="20" xfId="0" applyFont="1" applyBorder="1" applyAlignment="1">
      <alignment vertical="top"/>
    </xf>
    <xf numFmtId="0" fontId="32" fillId="0" borderId="4" xfId="0" applyFont="1" applyBorder="1" applyAlignment="1">
      <alignment vertical="top"/>
    </xf>
    <xf numFmtId="0" fontId="32" fillId="0" borderId="59" xfId="0" applyFont="1" applyBorder="1" applyAlignment="1">
      <alignment vertical="top"/>
    </xf>
    <xf numFmtId="0" fontId="32" fillId="0" borderId="33" xfId="0" applyFont="1" applyBorder="1" applyAlignment="1">
      <alignment vertical="top"/>
    </xf>
  </cellXfs>
  <cellStyles count="3">
    <cellStyle name="Procent" xfId="1" builtinId="5"/>
    <cellStyle name="Standaard" xfId="0" builtinId="0"/>
    <cellStyle name="Standaard 2" xfId="2" xr:uid="{36104430-BA8E-4F75-B021-44A3EA5E7D81}"/>
  </cellStyles>
  <dxfs count="118">
    <dxf>
      <fill>
        <patternFill>
          <bgColor rgb="FF00B0F0"/>
        </patternFill>
      </fill>
    </dxf>
    <dxf>
      <fill>
        <patternFill>
          <bgColor theme="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rgb="FFFFC7CE"/>
        </patternFill>
      </fill>
    </dxf>
    <dxf>
      <fill>
        <patternFill patternType="solid">
          <bgColor theme="9" tint="0.59999389629810485"/>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Riphagen, Herman" id="{E6710030-84F8-43FE-BC5E-FA8CD57FE077}" userId="h.riphagen@staatsbosbeheer.nl" providerId="PeoplePicker"/>
  <person displayName="Zomer, Hinrieke" id="{7D9950AA-E0CA-45F4-9F80-C2C69914B6D3}" userId="S::h.zomer@staatsbosbeheer.nl::311cfabb-e023-41eb-b477-3393630422ea"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L2" dT="2026-09-09T07:48:46.52" personId="{7D9950AA-E0CA-45F4-9F80-C2C69914B6D3}" id="{97011653-E749-4E4F-894C-CC17D107BAF7}">
    <text>@Riphagen, Herman  deze kolom graag verbergen</text>
    <mentions>
      <mention mentionpersonId="{E6710030-84F8-43FE-BC5E-FA8CD57FE077}" mentionId="{80183E2A-6D2C-4B95-B054-1D05400047E6}" startIndex="0" length="17"/>
    </mentions>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A1296-CC76-4D42-B511-281F75DEA032}">
  <dimension ref="A1:I108"/>
  <sheetViews>
    <sheetView topLeftCell="A26" zoomScaleNormal="100" workbookViewId="0">
      <selection activeCell="G106" sqref="G106"/>
    </sheetView>
  </sheetViews>
  <sheetFormatPr defaultColWidth="8.33203125" defaultRowHeight="12.5"/>
  <cols>
    <col min="1" max="1" width="3.25" style="135" customWidth="1"/>
    <col min="2" max="2" width="76.5" style="127" customWidth="1"/>
    <col min="3" max="6" width="12.75" style="27" customWidth="1"/>
    <col min="7" max="7" width="113.08203125" style="25" customWidth="1"/>
    <col min="8" max="16384" width="8.33203125" style="25"/>
  </cols>
  <sheetData>
    <row r="1" spans="1:7">
      <c r="A1" s="330" t="s">
        <v>69</v>
      </c>
      <c r="B1" s="331"/>
      <c r="C1" s="331"/>
      <c r="D1" s="331"/>
      <c r="E1" s="331"/>
      <c r="F1" s="332"/>
    </row>
    <row r="2" spans="1:7" ht="22.5" customHeight="1">
      <c r="A2" s="333"/>
      <c r="B2" s="334"/>
      <c r="C2" s="334"/>
      <c r="D2" s="334"/>
      <c r="E2" s="334"/>
      <c r="F2" s="335"/>
    </row>
    <row r="3" spans="1:7" ht="13" thickBot="1">
      <c r="A3" s="336"/>
      <c r="B3" s="337"/>
      <c r="C3" s="337"/>
      <c r="D3" s="337"/>
      <c r="E3" s="337"/>
      <c r="F3" s="338"/>
    </row>
    <row r="4" spans="1:7" ht="12.75" customHeight="1">
      <c r="A4" s="140"/>
      <c r="B4" s="25"/>
      <c r="C4" s="25"/>
      <c r="D4" s="25"/>
      <c r="E4" s="25"/>
      <c r="F4" s="141"/>
    </row>
    <row r="5" spans="1:7" ht="16.5" customHeight="1">
      <c r="A5" s="341" t="s">
        <v>70</v>
      </c>
      <c r="B5" s="342"/>
      <c r="C5" s="25"/>
      <c r="D5" s="25"/>
      <c r="E5" s="25"/>
      <c r="F5" s="141"/>
    </row>
    <row r="6" spans="1:7" ht="16.5" customHeight="1">
      <c r="A6" s="341" t="s">
        <v>71</v>
      </c>
      <c r="B6" s="342"/>
      <c r="C6" s="25"/>
      <c r="D6" s="25"/>
      <c r="E6" s="25"/>
      <c r="F6" s="141"/>
    </row>
    <row r="7" spans="1:7" ht="16.5" customHeight="1">
      <c r="A7" s="339" t="s">
        <v>72</v>
      </c>
      <c r="B7" s="340"/>
      <c r="C7" s="25"/>
      <c r="D7" s="25"/>
      <c r="E7" s="25"/>
      <c r="F7" s="141"/>
    </row>
    <row r="8" spans="1:7" ht="16.5" customHeight="1" thickBot="1">
      <c r="A8" s="339" t="s">
        <v>73</v>
      </c>
      <c r="B8" s="340"/>
      <c r="C8" s="25"/>
      <c r="D8" s="25"/>
      <c r="E8" s="25"/>
      <c r="F8" s="141"/>
    </row>
    <row r="9" spans="1:7" ht="16.5" customHeight="1" thickBot="1">
      <c r="A9" s="343" t="s">
        <v>74</v>
      </c>
      <c r="B9" s="344"/>
      <c r="C9" s="25"/>
      <c r="D9" s="25"/>
      <c r="E9" s="25"/>
      <c r="F9" s="141"/>
    </row>
    <row r="10" spans="1:7" ht="21" customHeight="1" thickBot="1">
      <c r="A10" s="140"/>
      <c r="B10" s="25"/>
      <c r="C10" s="25"/>
      <c r="D10" s="25"/>
      <c r="E10" s="25"/>
      <c r="F10" s="141"/>
    </row>
    <row r="11" spans="1:7" ht="63" customHeight="1" thickBot="1">
      <c r="A11" s="357" t="s">
        <v>75</v>
      </c>
      <c r="B11" s="358"/>
      <c r="C11" s="136" t="s">
        <v>76</v>
      </c>
      <c r="D11" s="137" t="s">
        <v>77</v>
      </c>
      <c r="E11" s="138" t="s">
        <v>78</v>
      </c>
      <c r="F11" s="139" t="s">
        <v>79</v>
      </c>
      <c r="G11" s="26"/>
    </row>
    <row r="12" spans="1:7" ht="25">
      <c r="A12" s="153">
        <v>1</v>
      </c>
      <c r="B12" s="146" t="s">
        <v>80</v>
      </c>
      <c r="C12" s="199" t="s">
        <v>81</v>
      </c>
      <c r="D12" s="200" t="s">
        <v>81</v>
      </c>
      <c r="E12" s="200" t="s">
        <v>81</v>
      </c>
      <c r="F12" s="201" t="s">
        <v>81</v>
      </c>
      <c r="G12" s="119"/>
    </row>
    <row r="13" spans="1:7" ht="79.5" customHeight="1">
      <c r="A13" s="154">
        <f>A12+1</f>
        <v>2</v>
      </c>
      <c r="B13" s="155" t="s">
        <v>82</v>
      </c>
      <c r="C13" s="194" t="s">
        <v>81</v>
      </c>
      <c r="D13" s="278" t="s">
        <v>81</v>
      </c>
      <c r="E13" s="190" t="s">
        <v>81</v>
      </c>
      <c r="F13" s="191" t="s">
        <v>81</v>
      </c>
      <c r="G13" s="121"/>
    </row>
    <row r="14" spans="1:7" ht="25">
      <c r="A14" s="154">
        <f t="shared" ref="A14:A30" si="0">A13+1</f>
        <v>3</v>
      </c>
      <c r="B14" s="156" t="s">
        <v>83</v>
      </c>
      <c r="C14" s="194" t="s">
        <v>81</v>
      </c>
      <c r="D14" s="190" t="s">
        <v>81</v>
      </c>
      <c r="E14" s="190" t="s">
        <v>81</v>
      </c>
      <c r="F14" s="191" t="s">
        <v>81</v>
      </c>
      <c r="G14" s="26"/>
    </row>
    <row r="15" spans="1:7" ht="37.5">
      <c r="A15" s="154">
        <f t="shared" si="0"/>
        <v>4</v>
      </c>
      <c r="B15" s="156" t="s">
        <v>84</v>
      </c>
      <c r="C15" s="194" t="s">
        <v>81</v>
      </c>
      <c r="D15" s="190" t="s">
        <v>81</v>
      </c>
      <c r="E15" s="190" t="s">
        <v>81</v>
      </c>
      <c r="F15" s="191" t="s">
        <v>81</v>
      </c>
      <c r="G15" s="26"/>
    </row>
    <row r="16" spans="1:7" ht="25">
      <c r="A16" s="154">
        <f t="shared" si="0"/>
        <v>5</v>
      </c>
      <c r="B16" s="157" t="s">
        <v>85</v>
      </c>
      <c r="C16" s="194" t="s">
        <v>81</v>
      </c>
      <c r="D16" s="190" t="s">
        <v>81</v>
      </c>
      <c r="E16" s="190" t="s">
        <v>81</v>
      </c>
      <c r="F16" s="191" t="s">
        <v>81</v>
      </c>
      <c r="G16" s="26"/>
    </row>
    <row r="17" spans="1:7" ht="25">
      <c r="A17" s="154">
        <f t="shared" si="0"/>
        <v>6</v>
      </c>
      <c r="B17" s="157" t="s">
        <v>86</v>
      </c>
      <c r="C17" s="194" t="s">
        <v>81</v>
      </c>
      <c r="D17" s="190" t="s">
        <v>81</v>
      </c>
      <c r="E17" s="190" t="s">
        <v>81</v>
      </c>
      <c r="F17" s="191" t="s">
        <v>81</v>
      </c>
      <c r="G17" s="26"/>
    </row>
    <row r="18" spans="1:7" ht="37.5">
      <c r="A18" s="181">
        <f t="shared" si="0"/>
        <v>7</v>
      </c>
      <c r="B18" s="148" t="s">
        <v>87</v>
      </c>
      <c r="C18" s="202" t="s">
        <v>81</v>
      </c>
      <c r="D18" s="192" t="s">
        <v>81</v>
      </c>
      <c r="E18" s="192" t="s">
        <v>81</v>
      </c>
      <c r="F18" s="193" t="s">
        <v>81</v>
      </c>
      <c r="G18" s="26"/>
    </row>
    <row r="19" spans="1:7" ht="25">
      <c r="A19" s="181">
        <f t="shared" si="0"/>
        <v>8</v>
      </c>
      <c r="B19" s="180" t="s">
        <v>88</v>
      </c>
      <c r="C19" s="202" t="s">
        <v>81</v>
      </c>
      <c r="D19" s="192" t="s">
        <v>81</v>
      </c>
      <c r="E19" s="192" t="s">
        <v>81</v>
      </c>
      <c r="F19" s="193" t="s">
        <v>81</v>
      </c>
      <c r="G19" s="26"/>
    </row>
    <row r="20" spans="1:7" ht="25">
      <c r="A20" s="154">
        <f>A19+1</f>
        <v>9</v>
      </c>
      <c r="B20" s="158" t="s">
        <v>89</v>
      </c>
      <c r="C20" s="194" t="s">
        <v>81</v>
      </c>
      <c r="D20" s="190" t="s">
        <v>81</v>
      </c>
      <c r="E20" s="190" t="s">
        <v>81</v>
      </c>
      <c r="F20" s="191" t="s">
        <v>81</v>
      </c>
      <c r="G20" s="26"/>
    </row>
    <row r="21" spans="1:7" ht="25">
      <c r="A21" s="154">
        <f t="shared" si="0"/>
        <v>10</v>
      </c>
      <c r="B21" s="162" t="s">
        <v>241</v>
      </c>
      <c r="C21" s="194" t="s">
        <v>81</v>
      </c>
      <c r="D21" s="190" t="s">
        <v>81</v>
      </c>
      <c r="E21" s="190" t="s">
        <v>81</v>
      </c>
      <c r="F21" s="191" t="s">
        <v>81</v>
      </c>
      <c r="G21" s="26"/>
    </row>
    <row r="22" spans="1:7" ht="25">
      <c r="A22" s="154">
        <f t="shared" si="0"/>
        <v>11</v>
      </c>
      <c r="B22" s="157" t="s">
        <v>90</v>
      </c>
      <c r="C22" s="194" t="s">
        <v>81</v>
      </c>
      <c r="D22" s="190" t="s">
        <v>81</v>
      </c>
      <c r="E22" s="190" t="s">
        <v>81</v>
      </c>
      <c r="F22" s="191" t="s">
        <v>81</v>
      </c>
      <c r="G22" s="26"/>
    </row>
    <row r="23" spans="1:7" ht="29.65" customHeight="1">
      <c r="A23" s="154">
        <f t="shared" si="0"/>
        <v>12</v>
      </c>
      <c r="B23" s="157" t="s">
        <v>91</v>
      </c>
      <c r="C23" s="194" t="s">
        <v>81</v>
      </c>
      <c r="D23" s="190" t="s">
        <v>81</v>
      </c>
      <c r="E23" s="190" t="s">
        <v>81</v>
      </c>
      <c r="F23" s="191" t="s">
        <v>81</v>
      </c>
      <c r="G23" s="26"/>
    </row>
    <row r="24" spans="1:7" ht="27.4" customHeight="1">
      <c r="A24" s="154">
        <f t="shared" si="0"/>
        <v>13</v>
      </c>
      <c r="B24" s="182" t="s">
        <v>247</v>
      </c>
      <c r="C24" s="194" t="s">
        <v>81</v>
      </c>
      <c r="D24" s="190" t="s">
        <v>81</v>
      </c>
      <c r="E24" s="190" t="s">
        <v>81</v>
      </c>
      <c r="F24" s="191" t="s">
        <v>81</v>
      </c>
      <c r="G24" s="26"/>
    </row>
    <row r="25" spans="1:7" ht="50">
      <c r="A25" s="154">
        <f t="shared" si="0"/>
        <v>14</v>
      </c>
      <c r="B25" s="147" t="s">
        <v>242</v>
      </c>
      <c r="C25" s="194" t="s">
        <v>81</v>
      </c>
      <c r="D25" s="190" t="s">
        <v>81</v>
      </c>
      <c r="E25" s="190" t="s">
        <v>81</v>
      </c>
      <c r="F25" s="191" t="s">
        <v>81</v>
      </c>
      <c r="G25" s="121"/>
    </row>
    <row r="26" spans="1:7" ht="37.5">
      <c r="A26" s="154">
        <f t="shared" si="0"/>
        <v>15</v>
      </c>
      <c r="B26" s="148" t="s">
        <v>92</v>
      </c>
      <c r="C26" s="194" t="s">
        <v>81</v>
      </c>
      <c r="D26" s="190" t="s">
        <v>81</v>
      </c>
      <c r="E26" s="190" t="s">
        <v>81</v>
      </c>
      <c r="F26" s="191" t="s">
        <v>81</v>
      </c>
      <c r="G26" s="26"/>
    </row>
    <row r="27" spans="1:7" ht="16.5" customHeight="1">
      <c r="A27" s="154">
        <f t="shared" si="0"/>
        <v>16</v>
      </c>
      <c r="B27" s="159" t="s">
        <v>93</v>
      </c>
      <c r="C27" s="194" t="s">
        <v>81</v>
      </c>
      <c r="D27" s="190" t="s">
        <v>81</v>
      </c>
      <c r="E27" s="190" t="s">
        <v>81</v>
      </c>
      <c r="F27" s="191" t="s">
        <v>81</v>
      </c>
      <c r="G27" s="26"/>
    </row>
    <row r="28" spans="1:7" ht="18.5" customHeight="1">
      <c r="A28" s="154">
        <f t="shared" si="0"/>
        <v>17</v>
      </c>
      <c r="B28" s="159" t="s">
        <v>94</v>
      </c>
      <c r="C28" s="194" t="s">
        <v>81</v>
      </c>
      <c r="D28" s="190" t="s">
        <v>81</v>
      </c>
      <c r="E28" s="190" t="s">
        <v>81</v>
      </c>
      <c r="F28" s="191" t="s">
        <v>81</v>
      </c>
      <c r="G28" s="26"/>
    </row>
    <row r="29" spans="1:7" ht="25">
      <c r="A29" s="154">
        <f t="shared" si="0"/>
        <v>18</v>
      </c>
      <c r="B29" s="148" t="s">
        <v>95</v>
      </c>
      <c r="C29" s="194" t="s">
        <v>81</v>
      </c>
      <c r="D29" s="190" t="s">
        <v>81</v>
      </c>
      <c r="E29" s="190" t="s">
        <v>81</v>
      </c>
      <c r="F29" s="191" t="s">
        <v>81</v>
      </c>
      <c r="G29" s="26"/>
    </row>
    <row r="30" spans="1:7" ht="25.5" thickBot="1">
      <c r="A30" s="154">
        <f t="shared" si="0"/>
        <v>19</v>
      </c>
      <c r="B30" s="149" t="s">
        <v>96</v>
      </c>
      <c r="C30" s="194" t="s">
        <v>81</v>
      </c>
      <c r="D30" s="190" t="s">
        <v>81</v>
      </c>
      <c r="E30" s="190" t="s">
        <v>81</v>
      </c>
      <c r="F30" s="191" t="s">
        <v>81</v>
      </c>
      <c r="G30" s="26"/>
    </row>
    <row r="31" spans="1:7">
      <c r="A31" s="27"/>
      <c r="B31" s="214" t="s">
        <v>97</v>
      </c>
      <c r="C31" s="183"/>
      <c r="D31" s="184"/>
      <c r="E31" s="184"/>
      <c r="F31" s="185"/>
      <c r="G31" s="26"/>
    </row>
    <row r="32" spans="1:7" ht="25">
      <c r="A32" s="154">
        <f>A30+1</f>
        <v>20</v>
      </c>
      <c r="B32" s="157" t="s">
        <v>98</v>
      </c>
      <c r="C32" s="194" t="s">
        <v>99</v>
      </c>
      <c r="D32" s="190" t="s">
        <v>81</v>
      </c>
      <c r="E32" s="190" t="s">
        <v>81</v>
      </c>
      <c r="F32" s="191" t="s">
        <v>81</v>
      </c>
      <c r="G32" s="26"/>
    </row>
    <row r="33" spans="1:9" ht="20" customHeight="1">
      <c r="A33" s="154">
        <f>A32+1</f>
        <v>21</v>
      </c>
      <c r="B33" s="157" t="s">
        <v>100</v>
      </c>
      <c r="C33" s="194" t="s">
        <v>99</v>
      </c>
      <c r="D33" s="190" t="s">
        <v>81</v>
      </c>
      <c r="E33" s="190" t="s">
        <v>81</v>
      </c>
      <c r="F33" s="191" t="s">
        <v>81</v>
      </c>
      <c r="G33" s="26"/>
    </row>
    <row r="34" spans="1:9">
      <c r="A34" s="27"/>
      <c r="B34" s="215" t="s">
        <v>101</v>
      </c>
      <c r="C34" s="183"/>
      <c r="D34" s="184"/>
      <c r="E34" s="184"/>
      <c r="F34" s="185"/>
      <c r="G34" s="26"/>
    </row>
    <row r="35" spans="1:9">
      <c r="A35" s="154">
        <f>A33+1</f>
        <v>22</v>
      </c>
      <c r="B35" s="157" t="s">
        <v>102</v>
      </c>
      <c r="C35" s="194" t="s">
        <v>81</v>
      </c>
      <c r="D35" s="190" t="s">
        <v>81</v>
      </c>
      <c r="E35" s="190" t="s">
        <v>81</v>
      </c>
      <c r="F35" s="191" t="s">
        <v>81</v>
      </c>
      <c r="G35" s="26"/>
    </row>
    <row r="36" spans="1:9">
      <c r="A36" s="154">
        <f>A35+1</f>
        <v>23</v>
      </c>
      <c r="B36" s="157" t="s">
        <v>103</v>
      </c>
      <c r="C36" s="194" t="s">
        <v>99</v>
      </c>
      <c r="D36" s="190" t="s">
        <v>81</v>
      </c>
      <c r="E36" s="190" t="s">
        <v>81</v>
      </c>
      <c r="F36" s="191" t="s">
        <v>81</v>
      </c>
      <c r="G36" s="26"/>
    </row>
    <row r="37" spans="1:9" ht="25">
      <c r="A37" s="154">
        <f>A36+1</f>
        <v>24</v>
      </c>
      <c r="B37" s="157" t="s">
        <v>104</v>
      </c>
      <c r="C37" s="194" t="s">
        <v>81</v>
      </c>
      <c r="D37" s="190" t="s">
        <v>81</v>
      </c>
      <c r="E37" s="190" t="s">
        <v>81</v>
      </c>
      <c r="F37" s="191" t="s">
        <v>81</v>
      </c>
      <c r="G37" s="26"/>
    </row>
    <row r="38" spans="1:9" ht="21" customHeight="1">
      <c r="A38" s="154">
        <f>A37+1</f>
        <v>25</v>
      </c>
      <c r="B38" s="157" t="s">
        <v>105</v>
      </c>
      <c r="C38" s="194" t="s">
        <v>81</v>
      </c>
      <c r="D38" s="190" t="s">
        <v>81</v>
      </c>
      <c r="E38" s="190" t="s">
        <v>81</v>
      </c>
      <c r="F38" s="191" t="s">
        <v>81</v>
      </c>
    </row>
    <row r="39" spans="1:9" s="123" customFormat="1" ht="19.5" customHeight="1">
      <c r="A39" s="143"/>
      <c r="B39" s="216" t="s">
        <v>106</v>
      </c>
      <c r="C39" s="183"/>
      <c r="D39" s="184"/>
      <c r="E39" s="184"/>
      <c r="F39" s="185"/>
      <c r="H39" s="123" t="s">
        <v>26</v>
      </c>
      <c r="I39" s="123" t="s">
        <v>26</v>
      </c>
    </row>
    <row r="40" spans="1:9" ht="15.4" customHeight="1">
      <c r="A40" s="154">
        <f>A38+1</f>
        <v>26</v>
      </c>
      <c r="B40" s="217" t="s">
        <v>107</v>
      </c>
      <c r="C40" s="186" t="s">
        <v>81</v>
      </c>
      <c r="D40" s="190" t="s">
        <v>99</v>
      </c>
      <c r="E40" s="190" t="s">
        <v>99</v>
      </c>
      <c r="F40" s="191" t="s">
        <v>99</v>
      </c>
    </row>
    <row r="41" spans="1:9" ht="15.4" customHeight="1">
      <c r="A41" s="154">
        <f>A40+1</f>
        <v>27</v>
      </c>
      <c r="B41" s="217" t="s">
        <v>108</v>
      </c>
      <c r="C41" s="194" t="s">
        <v>99</v>
      </c>
      <c r="D41" s="187" t="s">
        <v>81</v>
      </c>
      <c r="E41" s="190" t="s">
        <v>99</v>
      </c>
      <c r="F41" s="191" t="s">
        <v>99</v>
      </c>
    </row>
    <row r="42" spans="1:9" ht="15.4" customHeight="1">
      <c r="A42" s="154">
        <f>A41+1</f>
        <v>28</v>
      </c>
      <c r="B42" s="217" t="s">
        <v>109</v>
      </c>
      <c r="C42" s="194" t="s">
        <v>99</v>
      </c>
      <c r="D42" s="190" t="s">
        <v>99</v>
      </c>
      <c r="E42" s="187" t="s">
        <v>81</v>
      </c>
      <c r="F42" s="191" t="s">
        <v>99</v>
      </c>
      <c r="G42" s="25" t="s">
        <v>26</v>
      </c>
    </row>
    <row r="43" spans="1:9" ht="16.5" customHeight="1">
      <c r="A43" s="154">
        <f>A42+1</f>
        <v>29</v>
      </c>
      <c r="B43" s="217" t="s">
        <v>110</v>
      </c>
      <c r="C43" s="194" t="s">
        <v>99</v>
      </c>
      <c r="D43" s="190" t="s">
        <v>99</v>
      </c>
      <c r="E43" s="190" t="s">
        <v>99</v>
      </c>
      <c r="F43" s="188" t="s">
        <v>81</v>
      </c>
      <c r="G43" s="26"/>
    </row>
    <row r="44" spans="1:9" ht="24" customHeight="1">
      <c r="A44" s="27"/>
      <c r="B44" s="215" t="s">
        <v>111</v>
      </c>
      <c r="C44" s="183"/>
      <c r="D44" s="184"/>
      <c r="E44" s="184"/>
      <c r="F44" s="185"/>
      <c r="G44" s="26"/>
    </row>
    <row r="45" spans="1:9" ht="25.5" customHeight="1">
      <c r="A45" s="154">
        <f>A43+1</f>
        <v>30</v>
      </c>
      <c r="B45" s="217" t="s">
        <v>112</v>
      </c>
      <c r="C45" s="186" t="s">
        <v>81</v>
      </c>
      <c r="D45" s="190" t="s">
        <v>99</v>
      </c>
      <c r="E45" s="190" t="s">
        <v>99</v>
      </c>
      <c r="F45" s="191" t="s">
        <v>99</v>
      </c>
      <c r="G45" s="329"/>
    </row>
    <row r="46" spans="1:9" ht="25.5" customHeight="1">
      <c r="A46" s="154">
        <f>A45+1</f>
        <v>31</v>
      </c>
      <c r="B46" s="217" t="s">
        <v>113</v>
      </c>
      <c r="C46" s="194" t="s">
        <v>99</v>
      </c>
      <c r="D46" s="187" t="s">
        <v>81</v>
      </c>
      <c r="E46" s="190" t="s">
        <v>99</v>
      </c>
      <c r="F46" s="191" t="s">
        <v>99</v>
      </c>
      <c r="G46" s="329"/>
    </row>
    <row r="47" spans="1:9" ht="25.5" customHeight="1">
      <c r="A47" s="154">
        <f>A46+1</f>
        <v>32</v>
      </c>
      <c r="B47" s="217" t="s">
        <v>114</v>
      </c>
      <c r="C47" s="194" t="s">
        <v>99</v>
      </c>
      <c r="D47" s="190" t="s">
        <v>99</v>
      </c>
      <c r="E47" s="187" t="s">
        <v>81</v>
      </c>
      <c r="F47" s="191" t="s">
        <v>99</v>
      </c>
      <c r="G47" s="329"/>
    </row>
    <row r="48" spans="1:9" ht="25.5" customHeight="1">
      <c r="A48" s="154">
        <f>A47+1</f>
        <v>33</v>
      </c>
      <c r="B48" s="217" t="s">
        <v>115</v>
      </c>
      <c r="C48" s="194" t="s">
        <v>99</v>
      </c>
      <c r="D48" s="190" t="s">
        <v>99</v>
      </c>
      <c r="E48" s="190" t="s">
        <v>99</v>
      </c>
      <c r="F48" s="188" t="s">
        <v>81</v>
      </c>
      <c r="G48" s="329"/>
    </row>
    <row r="49" spans="1:7">
      <c r="A49" s="27"/>
      <c r="B49" s="215" t="s">
        <v>116</v>
      </c>
      <c r="C49" s="183"/>
      <c r="D49" s="184"/>
      <c r="E49" s="184"/>
      <c r="F49" s="185"/>
      <c r="G49" s="26"/>
    </row>
    <row r="50" spans="1:7" ht="25">
      <c r="A50" s="154">
        <f>A48+1</f>
        <v>34</v>
      </c>
      <c r="B50" s="157" t="s">
        <v>117</v>
      </c>
      <c r="C50" s="194" t="s">
        <v>81</v>
      </c>
      <c r="D50" s="190" t="s">
        <v>81</v>
      </c>
      <c r="E50" s="190" t="s">
        <v>81</v>
      </c>
      <c r="F50" s="191" t="s">
        <v>81</v>
      </c>
      <c r="G50" s="26"/>
    </row>
    <row r="51" spans="1:7">
      <c r="A51" s="154">
        <f t="shared" ref="A51:A57" si="1">A50+1</f>
        <v>35</v>
      </c>
      <c r="B51" s="157" t="s">
        <v>118</v>
      </c>
      <c r="C51" s="194" t="s">
        <v>81</v>
      </c>
      <c r="D51" s="190" t="s">
        <v>99</v>
      </c>
      <c r="E51" s="190" t="s">
        <v>99</v>
      </c>
      <c r="F51" s="191" t="s">
        <v>99</v>
      </c>
      <c r="G51" s="26"/>
    </row>
    <row r="52" spans="1:7">
      <c r="A52" s="154">
        <f t="shared" si="1"/>
        <v>36</v>
      </c>
      <c r="B52" s="157" t="s">
        <v>119</v>
      </c>
      <c r="C52" s="194" t="s">
        <v>81</v>
      </c>
      <c r="D52" s="190" t="s">
        <v>99</v>
      </c>
      <c r="E52" s="190" t="s">
        <v>99</v>
      </c>
      <c r="F52" s="191" t="s">
        <v>99</v>
      </c>
      <c r="G52" s="26"/>
    </row>
    <row r="53" spans="1:7" ht="37.5" customHeight="1">
      <c r="A53" s="154">
        <f t="shared" si="1"/>
        <v>37</v>
      </c>
      <c r="B53" s="157" t="s">
        <v>120</v>
      </c>
      <c r="C53" s="194" t="s">
        <v>99</v>
      </c>
      <c r="D53" s="190" t="s">
        <v>81</v>
      </c>
      <c r="E53" s="190" t="s">
        <v>81</v>
      </c>
      <c r="F53" s="191" t="s">
        <v>81</v>
      </c>
      <c r="G53" s="26"/>
    </row>
    <row r="54" spans="1:7" ht="37.5" customHeight="1">
      <c r="A54" s="181">
        <v>38</v>
      </c>
      <c r="B54" s="148" t="s">
        <v>239</v>
      </c>
      <c r="C54" s="194" t="s">
        <v>99</v>
      </c>
      <c r="D54" s="190" t="s">
        <v>81</v>
      </c>
      <c r="E54" s="190" t="s">
        <v>81</v>
      </c>
      <c r="F54" s="191" t="s">
        <v>81</v>
      </c>
      <c r="G54" s="26"/>
    </row>
    <row r="55" spans="1:7" ht="25">
      <c r="A55" s="154">
        <f>A53+1</f>
        <v>38</v>
      </c>
      <c r="B55" s="157" t="s">
        <v>121</v>
      </c>
      <c r="C55" s="194" t="s">
        <v>81</v>
      </c>
      <c r="D55" s="190" t="s">
        <v>81</v>
      </c>
      <c r="E55" s="190" t="s">
        <v>81</v>
      </c>
      <c r="F55" s="191" t="s">
        <v>81</v>
      </c>
      <c r="G55" s="26"/>
    </row>
    <row r="56" spans="1:7">
      <c r="A56" s="154">
        <f t="shared" si="1"/>
        <v>39</v>
      </c>
      <c r="B56" s="157" t="s">
        <v>122</v>
      </c>
      <c r="C56" s="194" t="s">
        <v>81</v>
      </c>
      <c r="D56" s="190" t="s">
        <v>81</v>
      </c>
      <c r="E56" s="190" t="s">
        <v>81</v>
      </c>
      <c r="F56" s="191" t="s">
        <v>81</v>
      </c>
      <c r="G56" s="26"/>
    </row>
    <row r="57" spans="1:7">
      <c r="A57" s="154">
        <f t="shared" si="1"/>
        <v>40</v>
      </c>
      <c r="B57" s="157" t="s">
        <v>123</v>
      </c>
      <c r="C57" s="194" t="s">
        <v>99</v>
      </c>
      <c r="D57" s="190" t="s">
        <v>81</v>
      </c>
      <c r="E57" s="189" t="s">
        <v>81</v>
      </c>
      <c r="F57" s="191" t="s">
        <v>81</v>
      </c>
      <c r="G57" s="26"/>
    </row>
    <row r="58" spans="1:7" ht="13" thickBot="1">
      <c r="A58" s="27"/>
      <c r="B58" s="215" t="s">
        <v>124</v>
      </c>
      <c r="C58" s="206"/>
      <c r="D58" s="207"/>
      <c r="E58" s="207"/>
      <c r="F58" s="208"/>
      <c r="G58" s="26"/>
    </row>
    <row r="59" spans="1:7" ht="25">
      <c r="A59" s="154">
        <f>A57+1</f>
        <v>41</v>
      </c>
      <c r="B59" s="148" t="s">
        <v>238</v>
      </c>
      <c r="C59" s="199" t="s">
        <v>81</v>
      </c>
      <c r="D59" s="200" t="s">
        <v>81</v>
      </c>
      <c r="E59" s="200" t="s">
        <v>81</v>
      </c>
      <c r="F59" s="201" t="s">
        <v>81</v>
      </c>
      <c r="G59" s="26"/>
    </row>
    <row r="60" spans="1:7" ht="25">
      <c r="A60" s="212">
        <f>A59+1</f>
        <v>42</v>
      </c>
      <c r="B60" s="218" t="s">
        <v>125</v>
      </c>
      <c r="C60" s="194" t="s">
        <v>81</v>
      </c>
      <c r="D60" s="190" t="s">
        <v>81</v>
      </c>
      <c r="E60" s="190" t="s">
        <v>81</v>
      </c>
      <c r="F60" s="191" t="s">
        <v>81</v>
      </c>
      <c r="G60" s="26"/>
    </row>
    <row r="61" spans="1:7" ht="25">
      <c r="A61" s="213">
        <v>43</v>
      </c>
      <c r="B61" s="148" t="s">
        <v>280</v>
      </c>
      <c r="C61" s="194" t="s">
        <v>81</v>
      </c>
      <c r="D61" s="190" t="s">
        <v>81</v>
      </c>
      <c r="E61" s="190" t="s">
        <v>81</v>
      </c>
      <c r="F61" s="191" t="s">
        <v>81</v>
      </c>
      <c r="G61" s="26"/>
    </row>
    <row r="62" spans="1:7" ht="51" thickBot="1">
      <c r="A62" s="213">
        <v>44</v>
      </c>
      <c r="B62" s="148" t="s">
        <v>248</v>
      </c>
      <c r="C62" s="203" t="s">
        <v>81</v>
      </c>
      <c r="D62" s="204" t="s">
        <v>81</v>
      </c>
      <c r="E62" s="204" t="s">
        <v>81</v>
      </c>
      <c r="F62" s="205" t="s">
        <v>81</v>
      </c>
      <c r="G62" s="26"/>
    </row>
    <row r="63" spans="1:7">
      <c r="A63" s="27"/>
      <c r="B63" s="214" t="s">
        <v>126</v>
      </c>
      <c r="C63" s="209"/>
      <c r="D63" s="210"/>
      <c r="E63" s="210"/>
      <c r="F63" s="211"/>
      <c r="G63" s="26"/>
    </row>
    <row r="64" spans="1:7">
      <c r="A64" s="154">
        <v>45</v>
      </c>
      <c r="B64" s="148" t="s">
        <v>127</v>
      </c>
      <c r="C64" s="195" t="s">
        <v>81</v>
      </c>
      <c r="D64" s="190" t="s">
        <v>99</v>
      </c>
      <c r="E64" s="190" t="s">
        <v>99</v>
      </c>
      <c r="F64" s="191" t="s">
        <v>99</v>
      </c>
      <c r="G64" s="26"/>
    </row>
    <row r="65" spans="1:7" ht="25">
      <c r="A65" s="154">
        <f t="shared" ref="A65:A70" si="2">A64+1</f>
        <v>46</v>
      </c>
      <c r="B65" s="157" t="s">
        <v>128</v>
      </c>
      <c r="C65" s="194" t="s">
        <v>81</v>
      </c>
      <c r="D65" s="190" t="s">
        <v>81</v>
      </c>
      <c r="E65" s="190" t="s">
        <v>81</v>
      </c>
      <c r="F65" s="191" t="s">
        <v>81</v>
      </c>
      <c r="G65" s="26"/>
    </row>
    <row r="66" spans="1:7">
      <c r="A66" s="154">
        <f t="shared" si="2"/>
        <v>47</v>
      </c>
      <c r="B66" s="157" t="s">
        <v>129</v>
      </c>
      <c r="C66" s="194" t="s">
        <v>81</v>
      </c>
      <c r="D66" s="190" t="s">
        <v>81</v>
      </c>
      <c r="E66" s="190" t="s">
        <v>81</v>
      </c>
      <c r="F66" s="191" t="s">
        <v>81</v>
      </c>
      <c r="G66" s="26"/>
    </row>
    <row r="67" spans="1:7">
      <c r="A67" s="154">
        <f t="shared" si="2"/>
        <v>48</v>
      </c>
      <c r="B67" s="157" t="s">
        <v>130</v>
      </c>
      <c r="C67" s="194" t="s">
        <v>99</v>
      </c>
      <c r="D67" s="190" t="s">
        <v>99</v>
      </c>
      <c r="E67" s="190" t="s">
        <v>81</v>
      </c>
      <c r="F67" s="191" t="s">
        <v>81</v>
      </c>
      <c r="G67" s="26"/>
    </row>
    <row r="68" spans="1:7" ht="31.9" customHeight="1">
      <c r="A68" s="154">
        <f t="shared" si="2"/>
        <v>49</v>
      </c>
      <c r="B68" s="157" t="s">
        <v>131</v>
      </c>
      <c r="C68" s="194" t="s">
        <v>81</v>
      </c>
      <c r="D68" s="190" t="s">
        <v>81</v>
      </c>
      <c r="E68" s="190" t="s">
        <v>81</v>
      </c>
      <c r="F68" s="191" t="s">
        <v>81</v>
      </c>
      <c r="G68" s="26"/>
    </row>
    <row r="69" spans="1:7" ht="50">
      <c r="A69" s="154">
        <f t="shared" si="2"/>
        <v>50</v>
      </c>
      <c r="B69" s="157" t="s">
        <v>132</v>
      </c>
      <c r="C69" s="194" t="s">
        <v>99</v>
      </c>
      <c r="D69" s="190" t="s">
        <v>81</v>
      </c>
      <c r="E69" s="190" t="s">
        <v>81</v>
      </c>
      <c r="F69" s="191" t="s">
        <v>81</v>
      </c>
      <c r="G69" s="26"/>
    </row>
    <row r="70" spans="1:7">
      <c r="A70" s="154">
        <f t="shared" si="2"/>
        <v>51</v>
      </c>
      <c r="B70" s="157" t="s">
        <v>133</v>
      </c>
      <c r="C70" s="194" t="s">
        <v>99</v>
      </c>
      <c r="D70" s="190" t="s">
        <v>81</v>
      </c>
      <c r="E70" s="190" t="s">
        <v>81</v>
      </c>
      <c r="F70" s="191" t="s">
        <v>81</v>
      </c>
      <c r="G70" s="26"/>
    </row>
    <row r="71" spans="1:7">
      <c r="A71" s="27"/>
      <c r="B71" s="215" t="s">
        <v>134</v>
      </c>
      <c r="C71" s="183"/>
      <c r="D71" s="184"/>
      <c r="E71" s="184"/>
      <c r="F71" s="185"/>
      <c r="G71" s="26"/>
    </row>
    <row r="72" spans="1:7" ht="25">
      <c r="A72" s="154">
        <f>A70+1</f>
        <v>52</v>
      </c>
      <c r="B72" s="157" t="s">
        <v>135</v>
      </c>
      <c r="C72" s="194" t="s">
        <v>81</v>
      </c>
      <c r="D72" s="190" t="s">
        <v>81</v>
      </c>
      <c r="E72" s="190" t="s">
        <v>81</v>
      </c>
      <c r="F72" s="191" t="s">
        <v>81</v>
      </c>
      <c r="G72" s="26"/>
    </row>
    <row r="73" spans="1:7">
      <c r="A73" s="154">
        <f t="shared" ref="A73:A79" si="3">A72+1</f>
        <v>53</v>
      </c>
      <c r="B73" s="157" t="s">
        <v>136</v>
      </c>
      <c r="C73" s="194" t="s">
        <v>81</v>
      </c>
      <c r="D73" s="190" t="s">
        <v>81</v>
      </c>
      <c r="E73" s="190" t="s">
        <v>81</v>
      </c>
      <c r="F73" s="191" t="s">
        <v>81</v>
      </c>
      <c r="G73" s="26"/>
    </row>
    <row r="74" spans="1:7">
      <c r="A74" s="154">
        <f t="shared" si="3"/>
        <v>54</v>
      </c>
      <c r="B74" s="157" t="s">
        <v>137</v>
      </c>
      <c r="C74" s="194" t="s">
        <v>81</v>
      </c>
      <c r="D74" s="190" t="s">
        <v>81</v>
      </c>
      <c r="E74" s="190" t="s">
        <v>81</v>
      </c>
      <c r="F74" s="191" t="s">
        <v>81</v>
      </c>
      <c r="G74" s="26"/>
    </row>
    <row r="75" spans="1:7">
      <c r="A75" s="154">
        <f t="shared" si="3"/>
        <v>55</v>
      </c>
      <c r="B75" s="157" t="s">
        <v>138</v>
      </c>
      <c r="C75" s="194" t="s">
        <v>81</v>
      </c>
      <c r="D75" s="190" t="s">
        <v>99</v>
      </c>
      <c r="E75" s="190" t="s">
        <v>99</v>
      </c>
      <c r="F75" s="191" t="s">
        <v>99</v>
      </c>
      <c r="G75" s="26"/>
    </row>
    <row r="76" spans="1:7" s="123" customFormat="1">
      <c r="A76" s="154">
        <f t="shared" si="3"/>
        <v>56</v>
      </c>
      <c r="B76" s="157" t="s">
        <v>139</v>
      </c>
      <c r="C76" s="194" t="s">
        <v>99</v>
      </c>
      <c r="D76" s="190" t="s">
        <v>81</v>
      </c>
      <c r="E76" s="190" t="s">
        <v>81</v>
      </c>
      <c r="F76" s="191" t="s">
        <v>81</v>
      </c>
      <c r="G76" s="124"/>
    </row>
    <row r="77" spans="1:7" s="123" customFormat="1">
      <c r="A77" s="154">
        <f t="shared" si="3"/>
        <v>57</v>
      </c>
      <c r="B77" s="219" t="s">
        <v>240</v>
      </c>
      <c r="C77" s="194" t="s">
        <v>99</v>
      </c>
      <c r="D77" s="189" t="s">
        <v>81</v>
      </c>
      <c r="E77" s="190" t="s">
        <v>81</v>
      </c>
      <c r="F77" s="191" t="s">
        <v>81</v>
      </c>
      <c r="G77" s="124"/>
    </row>
    <row r="78" spans="1:7" s="123" customFormat="1">
      <c r="A78" s="154">
        <f t="shared" si="3"/>
        <v>58</v>
      </c>
      <c r="B78" s="157" t="s">
        <v>140</v>
      </c>
      <c r="C78" s="194" t="s">
        <v>99</v>
      </c>
      <c r="D78" s="189" t="s">
        <v>81</v>
      </c>
      <c r="E78" s="190" t="s">
        <v>81</v>
      </c>
      <c r="F78" s="191" t="s">
        <v>81</v>
      </c>
      <c r="G78" s="124"/>
    </row>
    <row r="79" spans="1:7" s="123" customFormat="1">
      <c r="A79" s="154">
        <f t="shared" si="3"/>
        <v>59</v>
      </c>
      <c r="B79" s="157" t="s">
        <v>141</v>
      </c>
      <c r="C79" s="194" t="s">
        <v>99</v>
      </c>
      <c r="D79" s="190" t="s">
        <v>81</v>
      </c>
      <c r="E79" s="190" t="s">
        <v>81</v>
      </c>
      <c r="F79" s="191" t="s">
        <v>81</v>
      </c>
      <c r="G79" s="124"/>
    </row>
    <row r="80" spans="1:7" s="123" customFormat="1">
      <c r="A80" s="143"/>
      <c r="B80" s="215" t="s">
        <v>142</v>
      </c>
      <c r="C80" s="183"/>
      <c r="D80" s="184"/>
      <c r="E80" s="184"/>
      <c r="F80" s="185"/>
      <c r="G80" s="124"/>
    </row>
    <row r="81" spans="1:7" s="123" customFormat="1" ht="37.5">
      <c r="A81" s="154">
        <f>A79+1</f>
        <v>60</v>
      </c>
      <c r="B81" s="148" t="s">
        <v>244</v>
      </c>
      <c r="C81" s="194" t="s">
        <v>99</v>
      </c>
      <c r="D81" s="190" t="s">
        <v>81</v>
      </c>
      <c r="E81" s="190" t="s">
        <v>81</v>
      </c>
      <c r="F81" s="191" t="s">
        <v>81</v>
      </c>
      <c r="G81" s="120"/>
    </row>
    <row r="82" spans="1:7">
      <c r="A82" s="154">
        <f>A81+1</f>
        <v>61</v>
      </c>
      <c r="B82" s="157" t="s">
        <v>143</v>
      </c>
      <c r="C82" s="194" t="s">
        <v>99</v>
      </c>
      <c r="D82" s="190" t="s">
        <v>81</v>
      </c>
      <c r="E82" s="190" t="s">
        <v>81</v>
      </c>
      <c r="F82" s="191" t="s">
        <v>81</v>
      </c>
      <c r="G82" s="26"/>
    </row>
    <row r="83" spans="1:7" s="125" customFormat="1" ht="25">
      <c r="A83" s="154">
        <f>A82+1</f>
        <v>62</v>
      </c>
      <c r="B83" s="157" t="s">
        <v>144</v>
      </c>
      <c r="C83" s="194" t="s">
        <v>99</v>
      </c>
      <c r="D83" s="189" t="s">
        <v>81</v>
      </c>
      <c r="E83" s="190" t="s">
        <v>81</v>
      </c>
      <c r="F83" s="191" t="s">
        <v>81</v>
      </c>
      <c r="G83" s="126"/>
    </row>
    <row r="84" spans="1:7" s="125" customFormat="1" ht="25">
      <c r="A84" s="154">
        <f>A83+1</f>
        <v>63</v>
      </c>
      <c r="B84" s="157" t="s">
        <v>145</v>
      </c>
      <c r="C84" s="194" t="s">
        <v>99</v>
      </c>
      <c r="D84" s="190" t="s">
        <v>81</v>
      </c>
      <c r="E84" s="190" t="s">
        <v>81</v>
      </c>
      <c r="F84" s="191" t="s">
        <v>81</v>
      </c>
      <c r="G84" s="126"/>
    </row>
    <row r="85" spans="1:7">
      <c r="A85" s="154">
        <f>A84+1</f>
        <v>64</v>
      </c>
      <c r="B85" s="157" t="s">
        <v>146</v>
      </c>
      <c r="C85" s="194" t="s">
        <v>81</v>
      </c>
      <c r="D85" s="190" t="s">
        <v>81</v>
      </c>
      <c r="E85" s="190" t="s">
        <v>81</v>
      </c>
      <c r="F85" s="191" t="s">
        <v>81</v>
      </c>
      <c r="G85" s="26"/>
    </row>
    <row r="86" spans="1:7">
      <c r="A86" s="27"/>
      <c r="B86" s="215" t="s">
        <v>147</v>
      </c>
      <c r="C86" s="183"/>
      <c r="D86" s="184"/>
      <c r="E86" s="184"/>
      <c r="F86" s="185"/>
      <c r="G86" s="26"/>
    </row>
    <row r="87" spans="1:7">
      <c r="A87" s="154">
        <f>A85+1</f>
        <v>65</v>
      </c>
      <c r="B87" s="220" t="s">
        <v>148</v>
      </c>
      <c r="C87" s="195" t="s">
        <v>81</v>
      </c>
      <c r="D87" s="196" t="s">
        <v>81</v>
      </c>
      <c r="E87" s="196" t="s">
        <v>81</v>
      </c>
      <c r="F87" s="197" t="s">
        <v>81</v>
      </c>
      <c r="G87" s="26"/>
    </row>
    <row r="88" spans="1:7">
      <c r="A88" s="27"/>
      <c r="B88" s="215" t="s">
        <v>149</v>
      </c>
      <c r="C88" s="183"/>
      <c r="D88" s="184"/>
      <c r="E88" s="184"/>
      <c r="F88" s="185"/>
      <c r="G88" s="26"/>
    </row>
    <row r="89" spans="1:7" ht="25">
      <c r="A89" s="154">
        <f>A87+1</f>
        <v>66</v>
      </c>
      <c r="B89" s="157" t="s">
        <v>150</v>
      </c>
      <c r="C89" s="194" t="s">
        <v>99</v>
      </c>
      <c r="D89" s="190" t="s">
        <v>81</v>
      </c>
      <c r="E89" s="190" t="s">
        <v>81</v>
      </c>
      <c r="F89" s="191" t="s">
        <v>81</v>
      </c>
      <c r="G89" s="26"/>
    </row>
    <row r="90" spans="1:7">
      <c r="A90" s="154">
        <f t="shared" ref="A90:A98" si="4">A89+1</f>
        <v>67</v>
      </c>
      <c r="B90" s="157" t="s">
        <v>151</v>
      </c>
      <c r="C90" s="194" t="s">
        <v>99</v>
      </c>
      <c r="D90" s="190" t="s">
        <v>81</v>
      </c>
      <c r="E90" s="190" t="s">
        <v>81</v>
      </c>
      <c r="F90" s="191" t="s">
        <v>81</v>
      </c>
      <c r="G90" s="26"/>
    </row>
    <row r="91" spans="1:7">
      <c r="A91" s="154">
        <f t="shared" si="4"/>
        <v>68</v>
      </c>
      <c r="B91" s="157" t="s">
        <v>152</v>
      </c>
      <c r="C91" s="194" t="s">
        <v>99</v>
      </c>
      <c r="D91" s="190" t="s">
        <v>81</v>
      </c>
      <c r="E91" s="190" t="s">
        <v>81</v>
      </c>
      <c r="F91" s="191" t="s">
        <v>81</v>
      </c>
      <c r="G91" s="26"/>
    </row>
    <row r="92" spans="1:7">
      <c r="A92" s="154">
        <f t="shared" si="4"/>
        <v>69</v>
      </c>
      <c r="B92" s="157" t="s">
        <v>153</v>
      </c>
      <c r="C92" s="194" t="s">
        <v>99</v>
      </c>
      <c r="D92" s="190" t="s">
        <v>81</v>
      </c>
      <c r="E92" s="190" t="s">
        <v>81</v>
      </c>
      <c r="F92" s="191" t="s">
        <v>81</v>
      </c>
      <c r="G92" s="26"/>
    </row>
    <row r="93" spans="1:7" ht="25">
      <c r="A93" s="154">
        <f t="shared" si="4"/>
        <v>70</v>
      </c>
      <c r="B93" s="157" t="s">
        <v>154</v>
      </c>
      <c r="C93" s="194" t="s">
        <v>99</v>
      </c>
      <c r="D93" s="190" t="s">
        <v>81</v>
      </c>
      <c r="E93" s="190" t="s">
        <v>81</v>
      </c>
      <c r="F93" s="191" t="s">
        <v>81</v>
      </c>
      <c r="G93" s="26"/>
    </row>
    <row r="94" spans="1:7" ht="25">
      <c r="A94" s="154">
        <f t="shared" si="4"/>
        <v>71</v>
      </c>
      <c r="B94" s="157" t="s">
        <v>155</v>
      </c>
      <c r="C94" s="194" t="s">
        <v>99</v>
      </c>
      <c r="D94" s="190" t="s">
        <v>81</v>
      </c>
      <c r="E94" s="190" t="s">
        <v>81</v>
      </c>
      <c r="F94" s="191" t="s">
        <v>81</v>
      </c>
      <c r="G94" s="26"/>
    </row>
    <row r="95" spans="1:7">
      <c r="A95" s="154">
        <f t="shared" si="4"/>
        <v>72</v>
      </c>
      <c r="B95" s="157" t="s">
        <v>156</v>
      </c>
      <c r="C95" s="194" t="s">
        <v>99</v>
      </c>
      <c r="D95" s="190" t="s">
        <v>81</v>
      </c>
      <c r="E95" s="190" t="s">
        <v>81</v>
      </c>
      <c r="F95" s="191" t="s">
        <v>81</v>
      </c>
      <c r="G95" s="26"/>
    </row>
    <row r="96" spans="1:7">
      <c r="A96" s="154">
        <f t="shared" si="4"/>
        <v>73</v>
      </c>
      <c r="B96" s="157" t="s">
        <v>157</v>
      </c>
      <c r="C96" s="194" t="s">
        <v>99</v>
      </c>
      <c r="D96" s="190" t="s">
        <v>81</v>
      </c>
      <c r="E96" s="190" t="s">
        <v>81</v>
      </c>
      <c r="F96" s="191" t="s">
        <v>81</v>
      </c>
      <c r="G96" s="26"/>
    </row>
    <row r="97" spans="1:7" ht="25">
      <c r="A97" s="154">
        <f t="shared" si="4"/>
        <v>74</v>
      </c>
      <c r="B97" s="157" t="s">
        <v>158</v>
      </c>
      <c r="C97" s="194" t="s">
        <v>99</v>
      </c>
      <c r="D97" s="190" t="s">
        <v>81</v>
      </c>
      <c r="E97" s="190" t="s">
        <v>81</v>
      </c>
      <c r="F97" s="191" t="s">
        <v>81</v>
      </c>
      <c r="G97" s="26"/>
    </row>
    <row r="98" spans="1:7" ht="37.5">
      <c r="A98" s="154">
        <f t="shared" si="4"/>
        <v>75</v>
      </c>
      <c r="B98" s="157" t="s">
        <v>159</v>
      </c>
      <c r="C98" s="194" t="s">
        <v>99</v>
      </c>
      <c r="D98" s="190" t="s">
        <v>81</v>
      </c>
      <c r="E98" s="190" t="s">
        <v>81</v>
      </c>
      <c r="F98" s="191" t="s">
        <v>81</v>
      </c>
      <c r="G98" s="26"/>
    </row>
    <row r="99" spans="1:7">
      <c r="A99" s="27"/>
      <c r="B99" s="215" t="s">
        <v>160</v>
      </c>
      <c r="C99" s="183"/>
      <c r="D99" s="184"/>
      <c r="E99" s="184"/>
      <c r="F99" s="185"/>
      <c r="G99" s="26"/>
    </row>
    <row r="100" spans="1:7">
      <c r="A100" s="154">
        <f>A98+1</f>
        <v>76</v>
      </c>
      <c r="B100" s="157" t="s">
        <v>161</v>
      </c>
      <c r="C100" s="194" t="s">
        <v>99</v>
      </c>
      <c r="D100" s="190" t="s">
        <v>81</v>
      </c>
      <c r="E100" s="190" t="s">
        <v>81</v>
      </c>
      <c r="F100" s="191" t="s">
        <v>81</v>
      </c>
      <c r="G100" s="26"/>
    </row>
    <row r="101" spans="1:7">
      <c r="A101" s="27"/>
      <c r="B101" s="221" t="s">
        <v>162</v>
      </c>
      <c r="C101" s="183"/>
      <c r="D101" s="184"/>
      <c r="E101" s="184"/>
      <c r="F101" s="185"/>
      <c r="G101" s="26"/>
    </row>
    <row r="102" spans="1:7" ht="38" thickBot="1">
      <c r="A102" s="213">
        <f>A100+1</f>
        <v>77</v>
      </c>
      <c r="B102" s="222" t="s">
        <v>243</v>
      </c>
      <c r="C102" s="203" t="s">
        <v>81</v>
      </c>
      <c r="D102" s="204" t="s">
        <v>81</v>
      </c>
      <c r="E102" s="204" t="s">
        <v>81</v>
      </c>
      <c r="F102" s="205" t="s">
        <v>81</v>
      </c>
      <c r="G102" s="26"/>
    </row>
    <row r="103" spans="1:7">
      <c r="A103" s="160"/>
      <c r="F103" s="142"/>
      <c r="G103" s="26"/>
    </row>
    <row r="104" spans="1:7" ht="13" thickBot="1">
      <c r="A104" s="160"/>
      <c r="F104" s="142"/>
      <c r="G104" s="26"/>
    </row>
    <row r="105" spans="1:7" ht="23.65" customHeight="1" thickBot="1">
      <c r="A105" s="345" t="s">
        <v>163</v>
      </c>
      <c r="B105" s="346"/>
      <c r="C105" s="346"/>
      <c r="D105" s="346"/>
      <c r="E105" s="346"/>
      <c r="F105" s="347"/>
    </row>
    <row r="106" spans="1:7" ht="29.65" customHeight="1">
      <c r="A106" s="279" t="s">
        <v>67</v>
      </c>
      <c r="B106" s="280"/>
      <c r="C106" s="348"/>
      <c r="D106" s="349"/>
      <c r="E106" s="349"/>
      <c r="F106" s="350"/>
    </row>
    <row r="107" spans="1:7" ht="29.65" customHeight="1">
      <c r="A107" s="281" t="s">
        <v>164</v>
      </c>
      <c r="B107" s="282"/>
      <c r="C107" s="351"/>
      <c r="D107" s="352"/>
      <c r="E107" s="352"/>
      <c r="F107" s="353"/>
    </row>
    <row r="108" spans="1:7" ht="29.65" customHeight="1" thickBot="1">
      <c r="A108" s="283" t="s">
        <v>165</v>
      </c>
      <c r="B108" s="284"/>
      <c r="C108" s="354"/>
      <c r="D108" s="355"/>
      <c r="E108" s="355"/>
      <c r="F108" s="356"/>
    </row>
  </sheetData>
  <sheetProtection algorithmName="SHA-512" hashValue="PocrUMGYYOoMwFdJbZpcj+ulzvJF0dmdEkLTNjHPIIGr7xmxakl+J2n4z+w5vfFMt1W7gHIHzc2do9iE0bfCqQ==" saltValue="LYv9CL7oDYP+l/PXsG5QJA==" spinCount="100000" sheet="1" objects="1" scenarios="1"/>
  <mergeCells count="15">
    <mergeCell ref="A105:F105"/>
    <mergeCell ref="C106:F106"/>
    <mergeCell ref="C107:F107"/>
    <mergeCell ref="C108:F108"/>
    <mergeCell ref="A11:B11"/>
    <mergeCell ref="A106:B106"/>
    <mergeCell ref="A107:B107"/>
    <mergeCell ref="A108:B108"/>
    <mergeCell ref="G45:G48"/>
    <mergeCell ref="A1:F3"/>
    <mergeCell ref="A7:B7"/>
    <mergeCell ref="A8:B8"/>
    <mergeCell ref="A5:B5"/>
    <mergeCell ref="A6:B6"/>
    <mergeCell ref="A9:B9"/>
  </mergeCells>
  <phoneticPr fontId="3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8298-43EC-4779-99D8-5664F86A1195}">
  <dimension ref="A1:N57"/>
  <sheetViews>
    <sheetView topLeftCell="C1" workbookViewId="0">
      <selection activeCell="E4" sqref="E4:J5"/>
    </sheetView>
  </sheetViews>
  <sheetFormatPr defaultColWidth="7.58203125" defaultRowHeight="16.149999999999999" customHeight="1" zeroHeight="1"/>
  <cols>
    <col min="1" max="1" width="3.25" style="2" bestFit="1" customWidth="1"/>
    <col min="2" max="2" width="32.08203125" bestFit="1" customWidth="1"/>
    <col min="3" max="3" width="54.75" customWidth="1"/>
    <col min="4" max="4" width="22.58203125" customWidth="1"/>
    <col min="5" max="5" width="5.25" customWidth="1"/>
    <col min="6" max="6" width="34.25" bestFit="1" customWidth="1"/>
    <col min="7" max="7" width="34.25" customWidth="1"/>
    <col min="8" max="8" width="18.08203125" bestFit="1" customWidth="1"/>
    <col min="9" max="9" width="21.83203125" customWidth="1"/>
    <col min="10" max="10" width="20.08203125" customWidth="1"/>
    <col min="11" max="11" width="50.08203125" customWidth="1"/>
    <col min="12" max="12" width="7.58203125" hidden="1" customWidth="1"/>
  </cols>
  <sheetData>
    <row r="1" spans="1:14" ht="81.75" customHeight="1">
      <c r="A1" s="359" t="s">
        <v>0</v>
      </c>
      <c r="B1" s="360"/>
      <c r="C1" s="360"/>
      <c r="D1" s="360"/>
      <c r="E1" s="360"/>
      <c r="F1" s="360"/>
      <c r="G1" s="360"/>
      <c r="H1" s="360"/>
      <c r="I1" s="360"/>
      <c r="J1" s="361"/>
      <c r="K1" s="122"/>
      <c r="L1" s="122"/>
      <c r="M1" s="122"/>
      <c r="N1" s="122"/>
    </row>
    <row r="2" spans="1:14" ht="95.25" customHeight="1">
      <c r="A2" s="364" t="s">
        <v>1</v>
      </c>
      <c r="B2" s="365"/>
      <c r="C2" s="365"/>
      <c r="D2" s="365"/>
      <c r="E2" s="365"/>
      <c r="F2" s="365"/>
      <c r="G2" s="365"/>
      <c r="H2" s="365"/>
      <c r="I2" s="365"/>
      <c r="J2" s="366"/>
    </row>
    <row r="3" spans="1:14" ht="24" customHeight="1">
      <c r="A3" s="367" t="s">
        <v>166</v>
      </c>
      <c r="B3" s="368"/>
      <c r="C3" s="368"/>
      <c r="D3" s="368"/>
      <c r="E3" s="368"/>
      <c r="F3" s="368"/>
      <c r="G3" s="368"/>
      <c r="H3" s="368"/>
      <c r="I3" s="368"/>
      <c r="J3" s="369"/>
    </row>
    <row r="4" spans="1:14" ht="26">
      <c r="A4" s="68" t="s">
        <v>3</v>
      </c>
      <c r="B4" s="36"/>
      <c r="C4" s="36"/>
      <c r="D4" s="35" t="s">
        <v>4</v>
      </c>
      <c r="E4" s="378"/>
      <c r="F4" s="379"/>
      <c r="G4" s="379"/>
      <c r="H4" s="379"/>
      <c r="I4" s="379"/>
      <c r="J4" s="380"/>
    </row>
    <row r="5" spans="1:14" s="25" customFormat="1" ht="20.65" customHeight="1">
      <c r="A5" s="370"/>
      <c r="B5" s="371"/>
      <c r="C5" s="23" t="s">
        <v>5</v>
      </c>
      <c r="D5" s="37" t="s">
        <v>6</v>
      </c>
      <c r="E5" s="381"/>
      <c r="F5" s="382"/>
      <c r="G5" s="382"/>
      <c r="H5" s="382"/>
      <c r="I5" s="382"/>
      <c r="J5" s="383"/>
    </row>
    <row r="6" spans="1:14" ht="27" customHeight="1" thickBot="1">
      <c r="A6" s="367" t="s">
        <v>167</v>
      </c>
      <c r="B6" s="384"/>
      <c r="C6" s="384"/>
      <c r="D6" s="384"/>
      <c r="E6" s="169"/>
      <c r="F6" s="368" t="s">
        <v>8</v>
      </c>
      <c r="G6" s="384"/>
      <c r="H6" s="384"/>
      <c r="I6" s="384"/>
      <c r="J6" s="369"/>
      <c r="L6" t="s">
        <v>15</v>
      </c>
    </row>
    <row r="7" spans="1:14" s="25" customFormat="1" ht="26">
      <c r="A7" s="170" t="s">
        <v>9</v>
      </c>
      <c r="B7" s="171"/>
      <c r="C7" s="171"/>
      <c r="D7" s="172" t="s">
        <v>10</v>
      </c>
      <c r="E7" s="173"/>
      <c r="F7" s="174" t="s">
        <v>11</v>
      </c>
      <c r="G7" s="174" t="s">
        <v>12</v>
      </c>
      <c r="H7" s="174" t="s">
        <v>13</v>
      </c>
      <c r="I7" s="175" t="s">
        <v>14</v>
      </c>
      <c r="J7" s="176"/>
      <c r="L7" t="s">
        <v>18</v>
      </c>
    </row>
    <row r="8" spans="1:14" s="25" customFormat="1" ht="31.9" customHeight="1">
      <c r="A8" s="79">
        <v>1</v>
      </c>
      <c r="B8" s="372"/>
      <c r="C8" s="16" t="s">
        <v>168</v>
      </c>
      <c r="D8" s="37" t="s">
        <v>6</v>
      </c>
      <c r="E8" s="99"/>
      <c r="F8" s="46"/>
      <c r="G8" s="24" t="s">
        <v>17</v>
      </c>
      <c r="H8" s="24" t="s">
        <v>17</v>
      </c>
      <c r="I8" s="71" t="s">
        <v>17</v>
      </c>
      <c r="J8" s="177"/>
      <c r="L8" s="25" t="s">
        <v>20</v>
      </c>
    </row>
    <row r="9" spans="1:14" s="25" customFormat="1" ht="15.4" customHeight="1">
      <c r="A9" s="79">
        <v>2</v>
      </c>
      <c r="B9" s="373"/>
      <c r="C9" s="7" t="s">
        <v>169</v>
      </c>
      <c r="D9" s="37" t="s">
        <v>6</v>
      </c>
      <c r="E9" s="99"/>
      <c r="F9" s="47"/>
      <c r="G9" s="24" t="s">
        <v>17</v>
      </c>
      <c r="H9" s="24" t="s">
        <v>17</v>
      </c>
      <c r="I9" s="71" t="s">
        <v>17</v>
      </c>
      <c r="J9" s="141"/>
      <c r="L9" s="25" t="s">
        <v>22</v>
      </c>
    </row>
    <row r="10" spans="1:14" s="25" customFormat="1" ht="15.4" customHeight="1">
      <c r="A10" s="79">
        <v>3</v>
      </c>
      <c r="B10" s="374"/>
      <c r="C10" s="8" t="s">
        <v>170</v>
      </c>
      <c r="D10" s="37" t="s">
        <v>6</v>
      </c>
      <c r="E10" s="99"/>
      <c r="F10" s="46"/>
      <c r="G10" s="24" t="s">
        <v>17</v>
      </c>
      <c r="H10" s="24" t="s">
        <v>17</v>
      </c>
      <c r="I10" s="71" t="s">
        <v>17</v>
      </c>
      <c r="J10" s="141"/>
    </row>
    <row r="11" spans="1:14" s="25" customFormat="1" ht="13">
      <c r="A11" s="80"/>
      <c r="B11" s="21"/>
      <c r="C11" s="21"/>
      <c r="D11" s="21"/>
      <c r="E11" s="99"/>
      <c r="F11" s="21"/>
      <c r="G11" s="21"/>
      <c r="H11" s="21"/>
      <c r="I11" s="81"/>
      <c r="J11" s="141"/>
    </row>
    <row r="12" spans="1:14" s="25" customFormat="1" ht="15.4" customHeight="1">
      <c r="A12" s="70">
        <v>4</v>
      </c>
      <c r="B12" s="375" t="s">
        <v>23</v>
      </c>
      <c r="C12" s="5" t="s">
        <v>24</v>
      </c>
      <c r="D12" s="37" t="s">
        <v>6</v>
      </c>
      <c r="E12" s="99"/>
      <c r="F12" s="48"/>
      <c r="G12" s="24" t="s">
        <v>17</v>
      </c>
      <c r="H12" s="1" t="s">
        <v>17</v>
      </c>
      <c r="I12" s="71" t="s">
        <v>17</v>
      </c>
      <c r="J12" s="141"/>
    </row>
    <row r="13" spans="1:14" s="25" customFormat="1" ht="15.4" customHeight="1">
      <c r="A13" s="70">
        <v>5</v>
      </c>
      <c r="B13" s="376"/>
      <c r="C13" s="5" t="s">
        <v>171</v>
      </c>
      <c r="D13" s="37" t="s">
        <v>6</v>
      </c>
      <c r="E13" s="99"/>
      <c r="F13" s="48" t="s">
        <v>26</v>
      </c>
      <c r="G13" s="24" t="s">
        <v>17</v>
      </c>
      <c r="H13" s="1" t="s">
        <v>17</v>
      </c>
      <c r="I13" s="71" t="s">
        <v>17</v>
      </c>
      <c r="J13" s="141"/>
    </row>
    <row r="14" spans="1:14" s="25" customFormat="1" ht="22.5" customHeight="1">
      <c r="A14" s="70">
        <v>6</v>
      </c>
      <c r="B14" s="376"/>
      <c r="C14" s="5" t="s">
        <v>172</v>
      </c>
      <c r="D14" s="37" t="s">
        <v>6</v>
      </c>
      <c r="E14" s="99"/>
      <c r="F14" s="48" t="s">
        <v>173</v>
      </c>
      <c r="G14" s="28" t="s">
        <v>15</v>
      </c>
      <c r="H14" s="150">
        <f>100*3750/3500*(2500/3750)</f>
        <v>71.428571428571416</v>
      </c>
      <c r="I14" s="164" t="str">
        <f>IF(G14="Maak uw keuze (verplicht!)","Keuze maken in kolom G",IF(G14="Nee, niet verkrijgbaar",0,IF(G14="Ja, optioneel (tegen meerprijs)",0,IF(G14="Ja, standaard onderdeel van (prijs) basisuitvoering",H14))))</f>
        <v>Keuze maken in kolom G</v>
      </c>
      <c r="J14" s="141"/>
    </row>
    <row r="15" spans="1:14" s="25" customFormat="1" ht="15.4" customHeight="1">
      <c r="A15" s="70">
        <v>7</v>
      </c>
      <c r="B15" s="376"/>
      <c r="C15" s="5" t="s">
        <v>29</v>
      </c>
      <c r="D15" s="37" t="s">
        <v>6</v>
      </c>
      <c r="E15" s="99"/>
      <c r="F15" s="48" t="s">
        <v>26</v>
      </c>
      <c r="G15" s="24" t="s">
        <v>17</v>
      </c>
      <c r="H15" s="1" t="s">
        <v>17</v>
      </c>
      <c r="I15" s="71" t="s">
        <v>17</v>
      </c>
      <c r="J15" s="141"/>
    </row>
    <row r="16" spans="1:14" s="25" customFormat="1" ht="20" customHeight="1">
      <c r="A16" s="70">
        <v>8</v>
      </c>
      <c r="B16" s="377"/>
      <c r="C16" s="10"/>
      <c r="D16" s="39" t="s">
        <v>17</v>
      </c>
      <c r="E16" s="99"/>
      <c r="F16" s="48" t="s">
        <v>30</v>
      </c>
      <c r="G16" s="28" t="s">
        <v>15</v>
      </c>
      <c r="H16" s="150">
        <f>100*3750/3500*(2500/3750)</f>
        <v>71.428571428571416</v>
      </c>
      <c r="I16" s="164" t="str">
        <f>IF(G16="Maak uw keuze (verplicht!)","Keuze maken in kolom G",IF(G16="Nee, niet verkrijgbaar",0,IF(G16="Ja, optioneel (tegen meerprijs)",0,IF(G16="Ja, standaard onderdeel van (prijs) basisuitvoering",H16))))</f>
        <v>Keuze maken in kolom G</v>
      </c>
      <c r="J16" s="141"/>
    </row>
    <row r="17" spans="1:10" s="25" customFormat="1" ht="13">
      <c r="A17" s="69"/>
      <c r="B17" s="19"/>
      <c r="C17" s="19"/>
      <c r="D17" s="20"/>
      <c r="E17" s="99"/>
      <c r="F17" s="22"/>
      <c r="G17" s="19"/>
      <c r="H17" s="19"/>
      <c r="I17" s="82"/>
      <c r="J17" s="141"/>
    </row>
    <row r="18" spans="1:10" s="25" customFormat="1" ht="15.4" customHeight="1">
      <c r="A18" s="70">
        <v>9</v>
      </c>
      <c r="B18" s="11" t="s">
        <v>31</v>
      </c>
      <c r="C18" s="9" t="s">
        <v>32</v>
      </c>
      <c r="D18" s="37" t="s">
        <v>6</v>
      </c>
      <c r="E18" s="99"/>
      <c r="F18" s="49"/>
      <c r="G18" s="24" t="s">
        <v>17</v>
      </c>
      <c r="H18" s="24" t="s">
        <v>17</v>
      </c>
      <c r="I18" s="71" t="s">
        <v>17</v>
      </c>
      <c r="J18" s="141"/>
    </row>
    <row r="19" spans="1:10" s="25" customFormat="1" ht="13">
      <c r="A19" s="69"/>
      <c r="B19" s="19"/>
      <c r="C19" s="19"/>
      <c r="D19" s="20"/>
      <c r="E19" s="99"/>
      <c r="F19" s="22"/>
      <c r="G19" s="19"/>
      <c r="H19" s="19"/>
      <c r="I19" s="82"/>
      <c r="J19" s="141"/>
    </row>
    <row r="20" spans="1:10" s="25" customFormat="1" ht="13">
      <c r="A20" s="70">
        <v>10</v>
      </c>
      <c r="B20" s="385" t="s">
        <v>34</v>
      </c>
      <c r="C20" s="5" t="s">
        <v>35</v>
      </c>
      <c r="D20" s="37" t="s">
        <v>6</v>
      </c>
      <c r="E20" s="99"/>
      <c r="F20" s="50"/>
      <c r="G20" s="24" t="s">
        <v>17</v>
      </c>
      <c r="H20" s="24" t="s">
        <v>17</v>
      </c>
      <c r="I20" s="71" t="s">
        <v>17</v>
      </c>
      <c r="J20" s="141"/>
    </row>
    <row r="21" spans="1:10" s="25" customFormat="1" ht="25.5">
      <c r="A21" s="70">
        <v>11</v>
      </c>
      <c r="B21" s="386"/>
      <c r="C21" s="5" t="s">
        <v>36</v>
      </c>
      <c r="D21" s="37" t="s">
        <v>6</v>
      </c>
      <c r="E21" s="99"/>
      <c r="F21" s="51" t="s">
        <v>174</v>
      </c>
      <c r="G21" s="28" t="s">
        <v>15</v>
      </c>
      <c r="H21" s="150">
        <f>100*3750/3500*(2500/3750)</f>
        <v>71.428571428571416</v>
      </c>
      <c r="I21" s="164" t="str">
        <f>IF(G21="Maak uw keuze (verplicht!)","Keuze maken in kolom G",IF(G21="Nee, niet verkrijgbaar",0,IF(G21="Ja, optioneel (tegen meerprijs)",0,IF(G21="Ja, standaard onderdeel van (prijs) basisuitvoering",H21))))</f>
        <v>Keuze maken in kolom G</v>
      </c>
      <c r="J21" s="141"/>
    </row>
    <row r="22" spans="1:10" s="25" customFormat="1" ht="15.4" customHeight="1">
      <c r="A22" s="70">
        <v>12</v>
      </c>
      <c r="B22" s="386"/>
      <c r="C22" s="5" t="s">
        <v>38</v>
      </c>
      <c r="D22" s="37" t="s">
        <v>6</v>
      </c>
      <c r="E22" s="99"/>
      <c r="F22" s="52"/>
      <c r="G22" s="24" t="s">
        <v>17</v>
      </c>
      <c r="H22" s="24" t="s">
        <v>17</v>
      </c>
      <c r="I22" s="71" t="s">
        <v>17</v>
      </c>
      <c r="J22" s="141"/>
    </row>
    <row r="23" spans="1:10" s="25" customFormat="1" ht="15.4" customHeight="1">
      <c r="A23" s="70">
        <v>13</v>
      </c>
      <c r="B23" s="386"/>
      <c r="C23" s="29" t="s">
        <v>39</v>
      </c>
      <c r="D23" s="37" t="s">
        <v>6</v>
      </c>
      <c r="E23" s="99"/>
      <c r="F23" s="52"/>
      <c r="G23" s="24" t="s">
        <v>17</v>
      </c>
      <c r="H23" s="24" t="s">
        <v>17</v>
      </c>
      <c r="I23" s="71" t="s">
        <v>17</v>
      </c>
      <c r="J23" s="141"/>
    </row>
    <row r="24" spans="1:10" s="25" customFormat="1" ht="15.4" customHeight="1">
      <c r="A24" s="70">
        <v>14</v>
      </c>
      <c r="B24" s="386"/>
      <c r="C24" s="16" t="s">
        <v>42</v>
      </c>
      <c r="D24" s="37" t="s">
        <v>6</v>
      </c>
      <c r="E24" s="99"/>
      <c r="F24" s="52"/>
      <c r="G24" s="24" t="s">
        <v>17</v>
      </c>
      <c r="H24" s="24" t="s">
        <v>17</v>
      </c>
      <c r="I24" s="71" t="s">
        <v>17</v>
      </c>
      <c r="J24" s="141"/>
    </row>
    <row r="25" spans="1:10" s="25" customFormat="1" ht="15.4" customHeight="1">
      <c r="A25" s="70">
        <v>15</v>
      </c>
      <c r="B25" s="386"/>
      <c r="C25" s="16" t="s">
        <v>175</v>
      </c>
      <c r="D25" s="37" t="s">
        <v>6</v>
      </c>
      <c r="E25" s="99"/>
      <c r="F25" s="52"/>
      <c r="G25" s="24" t="s">
        <v>17</v>
      </c>
      <c r="H25" s="24" t="s">
        <v>17</v>
      </c>
      <c r="I25" s="71" t="s">
        <v>17</v>
      </c>
      <c r="J25" s="141"/>
    </row>
    <row r="26" spans="1:10" s="25" customFormat="1" ht="15.4" customHeight="1">
      <c r="A26" s="70">
        <v>16</v>
      </c>
      <c r="B26" s="386"/>
      <c r="C26" s="29" t="s">
        <v>176</v>
      </c>
      <c r="D26" s="37" t="s">
        <v>6</v>
      </c>
      <c r="E26" s="99"/>
      <c r="F26" s="52"/>
      <c r="G26" s="24" t="s">
        <v>17</v>
      </c>
      <c r="H26" s="24" t="s">
        <v>17</v>
      </c>
      <c r="I26" s="71" t="s">
        <v>17</v>
      </c>
      <c r="J26" s="141"/>
    </row>
    <row r="27" spans="1:10" s="25" customFormat="1" ht="15.4" customHeight="1">
      <c r="A27" s="70">
        <v>17</v>
      </c>
      <c r="B27" s="386"/>
      <c r="C27" s="29" t="s">
        <v>177</v>
      </c>
      <c r="D27" s="37" t="s">
        <v>6</v>
      </c>
      <c r="E27" s="99"/>
      <c r="F27" s="52"/>
      <c r="G27" s="24" t="s">
        <v>17</v>
      </c>
      <c r="H27" s="24" t="s">
        <v>17</v>
      </c>
      <c r="I27" s="71" t="s">
        <v>17</v>
      </c>
      <c r="J27" s="141"/>
    </row>
    <row r="28" spans="1:10" s="25" customFormat="1" ht="15.4" customHeight="1">
      <c r="A28" s="70">
        <v>18</v>
      </c>
      <c r="B28" s="386"/>
      <c r="C28" s="16" t="s">
        <v>178</v>
      </c>
      <c r="D28" s="37" t="s">
        <v>6</v>
      </c>
      <c r="E28" s="99"/>
      <c r="F28" s="52"/>
      <c r="G28" s="24" t="s">
        <v>17</v>
      </c>
      <c r="H28" s="24" t="s">
        <v>17</v>
      </c>
      <c r="I28" s="71" t="s">
        <v>17</v>
      </c>
      <c r="J28" s="141"/>
    </row>
    <row r="29" spans="1:10" s="25" customFormat="1" ht="15.4" customHeight="1">
      <c r="A29" s="70">
        <v>19</v>
      </c>
      <c r="B29" s="386"/>
      <c r="C29" s="29" t="s">
        <v>179</v>
      </c>
      <c r="D29" s="37" t="s">
        <v>6</v>
      </c>
      <c r="E29" s="99"/>
      <c r="F29" s="52"/>
      <c r="G29" s="24" t="s">
        <v>17</v>
      </c>
      <c r="H29" s="24" t="s">
        <v>17</v>
      </c>
      <c r="I29" s="71" t="s">
        <v>17</v>
      </c>
      <c r="J29" s="141"/>
    </row>
    <row r="30" spans="1:10" s="25" customFormat="1" ht="15.4" customHeight="1">
      <c r="A30" s="70">
        <v>20</v>
      </c>
      <c r="B30" s="386"/>
      <c r="C30" s="29" t="s">
        <v>180</v>
      </c>
      <c r="D30" s="37" t="s">
        <v>6</v>
      </c>
      <c r="E30" s="99"/>
      <c r="F30" s="52"/>
      <c r="G30" s="24" t="s">
        <v>17</v>
      </c>
      <c r="H30" s="24" t="s">
        <v>17</v>
      </c>
      <c r="I30" s="71" t="s">
        <v>17</v>
      </c>
      <c r="J30" s="141"/>
    </row>
    <row r="31" spans="1:10" s="25" customFormat="1" ht="15.4" customHeight="1">
      <c r="A31" s="70">
        <v>21</v>
      </c>
      <c r="B31" s="386"/>
      <c r="C31" s="29" t="s">
        <v>48</v>
      </c>
      <c r="D31" s="37" t="s">
        <v>6</v>
      </c>
      <c r="E31" s="99"/>
      <c r="F31" s="52"/>
      <c r="G31" s="24" t="s">
        <v>17</v>
      </c>
      <c r="H31" s="24" t="s">
        <v>17</v>
      </c>
      <c r="I31" s="71" t="s">
        <v>17</v>
      </c>
      <c r="J31" s="141"/>
    </row>
    <row r="32" spans="1:10" s="25" customFormat="1" ht="15.4" customHeight="1">
      <c r="A32" s="70">
        <v>22</v>
      </c>
      <c r="B32" s="386"/>
      <c r="C32" s="16" t="s">
        <v>49</v>
      </c>
      <c r="D32" s="37" t="s">
        <v>6</v>
      </c>
      <c r="E32" s="99"/>
      <c r="F32" s="52"/>
      <c r="G32" s="24" t="s">
        <v>17</v>
      </c>
      <c r="H32" s="24" t="s">
        <v>17</v>
      </c>
      <c r="I32" s="71" t="s">
        <v>17</v>
      </c>
      <c r="J32" s="141"/>
    </row>
    <row r="33" spans="1:10" s="25" customFormat="1" ht="15.4" customHeight="1">
      <c r="A33" s="70">
        <v>23</v>
      </c>
      <c r="B33" s="387"/>
      <c r="C33" s="16" t="s">
        <v>51</v>
      </c>
      <c r="D33" s="37" t="s">
        <v>6</v>
      </c>
      <c r="E33" s="99"/>
      <c r="F33" s="52"/>
      <c r="G33" s="24" t="s">
        <v>17</v>
      </c>
      <c r="H33" s="24" t="s">
        <v>17</v>
      </c>
      <c r="I33" s="71" t="s">
        <v>17</v>
      </c>
      <c r="J33" s="141"/>
    </row>
    <row r="34" spans="1:10" s="25" customFormat="1" ht="13">
      <c r="A34" s="69"/>
      <c r="B34" s="19"/>
      <c r="C34" s="19"/>
      <c r="D34" s="20"/>
      <c r="E34" s="99"/>
      <c r="F34" s="22"/>
      <c r="G34" s="19"/>
      <c r="H34" s="19"/>
      <c r="I34" s="82"/>
      <c r="J34" s="141"/>
    </row>
    <row r="35" spans="1:10" s="25" customFormat="1" ht="25">
      <c r="A35" s="70">
        <v>24</v>
      </c>
      <c r="B35" s="388" t="s">
        <v>52</v>
      </c>
      <c r="C35" s="9" t="s">
        <v>181</v>
      </c>
      <c r="D35" s="37" t="s">
        <v>6</v>
      </c>
      <c r="E35" s="99"/>
      <c r="F35" s="53" t="s">
        <v>182</v>
      </c>
      <c r="G35" s="28" t="s">
        <v>15</v>
      </c>
      <c r="H35" s="150">
        <f>100*3750/3500*(2500/3750)</f>
        <v>71.428571428571416</v>
      </c>
      <c r="I35" s="164" t="str">
        <f>IF(G35="Maak uw keuze (verplicht!)","Keuze maken in kolom G",IF(G35="Nee, niet verkrijgbaar",0,IF(G35="Ja, optioneel (tegen meerprijs)",0,IF(G35="Ja, standaard onderdeel van (prijs) basisuitvoering",H35))))</f>
        <v>Keuze maken in kolom G</v>
      </c>
      <c r="J35" s="141"/>
    </row>
    <row r="36" spans="1:10" s="25" customFormat="1" ht="15.4" customHeight="1">
      <c r="A36" s="70">
        <v>25</v>
      </c>
      <c r="B36" s="389"/>
      <c r="C36" s="9" t="s">
        <v>183</v>
      </c>
      <c r="D36" s="37" t="s">
        <v>6</v>
      </c>
      <c r="E36" s="99"/>
      <c r="F36" s="52"/>
      <c r="G36" s="24" t="s">
        <v>17</v>
      </c>
      <c r="H36" s="24" t="s">
        <v>17</v>
      </c>
      <c r="I36" s="71" t="s">
        <v>17</v>
      </c>
      <c r="J36" s="141"/>
    </row>
    <row r="37" spans="1:10" s="25" customFormat="1" ht="15.4" customHeight="1">
      <c r="A37" s="70">
        <v>26</v>
      </c>
      <c r="B37" s="389"/>
      <c r="C37" s="9" t="s">
        <v>184</v>
      </c>
      <c r="D37" s="37" t="s">
        <v>6</v>
      </c>
      <c r="E37" s="99"/>
      <c r="F37" s="52"/>
      <c r="G37" s="24" t="s">
        <v>17</v>
      </c>
      <c r="H37" s="24" t="s">
        <v>17</v>
      </c>
      <c r="I37" s="71" t="s">
        <v>17</v>
      </c>
      <c r="J37" s="141"/>
    </row>
    <row r="38" spans="1:10" s="25" customFormat="1" ht="15.4" customHeight="1">
      <c r="A38" s="70">
        <v>27</v>
      </c>
      <c r="B38" s="389"/>
      <c r="C38" s="12" t="s">
        <v>185</v>
      </c>
      <c r="D38" s="37" t="s">
        <v>6</v>
      </c>
      <c r="E38" s="99"/>
      <c r="F38" s="52" t="s">
        <v>26</v>
      </c>
      <c r="G38" s="24" t="s">
        <v>17</v>
      </c>
      <c r="H38" s="24" t="s">
        <v>17</v>
      </c>
      <c r="I38" s="71" t="s">
        <v>17</v>
      </c>
      <c r="J38" s="141"/>
    </row>
    <row r="39" spans="1:10" s="25" customFormat="1" ht="15.4" customHeight="1">
      <c r="A39" s="70">
        <v>28</v>
      </c>
      <c r="B39" s="390"/>
      <c r="C39" s="9" t="s">
        <v>55</v>
      </c>
      <c r="D39" s="37" t="s">
        <v>6</v>
      </c>
      <c r="E39" s="99"/>
      <c r="F39" s="52"/>
      <c r="G39" s="24" t="s">
        <v>17</v>
      </c>
      <c r="H39" s="24" t="s">
        <v>17</v>
      </c>
      <c r="I39" s="71" t="s">
        <v>17</v>
      </c>
      <c r="J39" s="141"/>
    </row>
    <row r="40" spans="1:10" s="25" customFormat="1" ht="13">
      <c r="A40" s="69"/>
      <c r="B40" s="19"/>
      <c r="C40" s="19"/>
      <c r="D40" s="20"/>
      <c r="E40" s="99"/>
      <c r="F40" s="22"/>
      <c r="G40" s="19"/>
      <c r="H40" s="19"/>
      <c r="I40" s="82"/>
      <c r="J40" s="141"/>
    </row>
    <row r="41" spans="1:10" s="25" customFormat="1" ht="22" customHeight="1">
      <c r="A41" s="72">
        <v>29</v>
      </c>
      <c r="B41" s="133" t="s">
        <v>56</v>
      </c>
      <c r="C41" s="16" t="s">
        <v>186</v>
      </c>
      <c r="D41" s="37" t="s">
        <v>6</v>
      </c>
      <c r="E41" s="99"/>
      <c r="F41" s="48" t="s">
        <v>187</v>
      </c>
      <c r="G41" s="28" t="s">
        <v>15</v>
      </c>
      <c r="H41" s="150">
        <f>100*3750/3500*(2500/3750)</f>
        <v>71.428571428571416</v>
      </c>
      <c r="I41" s="164" t="str">
        <f>IF(G41="Maak uw keuze (verplicht!)","Keuze maken in kolom G",IF(G41="Nee, niet verkrijgbaar",0,IF(G41="Ja, optioneel (tegen meerprijs)",0,IF(G41="Ja, standaard onderdeel van (prijs) basisuitvoering",H41))))</f>
        <v>Keuze maken in kolom G</v>
      </c>
      <c r="J41" s="141"/>
    </row>
    <row r="42" spans="1:10" s="25" customFormat="1" ht="13">
      <c r="A42" s="69"/>
      <c r="B42" s="19"/>
      <c r="C42" s="19"/>
      <c r="D42" s="20"/>
      <c r="E42" s="99"/>
      <c r="F42" s="22"/>
      <c r="G42" s="19"/>
      <c r="H42" s="19"/>
      <c r="I42" s="82"/>
      <c r="J42" s="141"/>
    </row>
    <row r="43" spans="1:10" s="25" customFormat="1" ht="15.4" customHeight="1">
      <c r="A43" s="79">
        <v>30</v>
      </c>
      <c r="B43" s="16" t="s">
        <v>60</v>
      </c>
      <c r="C43" s="16" t="s">
        <v>61</v>
      </c>
      <c r="D43" s="37" t="s">
        <v>6</v>
      </c>
      <c r="E43" s="99"/>
      <c r="F43" s="52"/>
      <c r="G43" s="24" t="s">
        <v>17</v>
      </c>
      <c r="H43" s="24" t="s">
        <v>17</v>
      </c>
      <c r="I43" s="71" t="s">
        <v>17</v>
      </c>
      <c r="J43" s="141"/>
    </row>
    <row r="44" spans="1:10" s="25" customFormat="1" ht="13">
      <c r="A44" s="69"/>
      <c r="B44" s="19"/>
      <c r="C44" s="19"/>
      <c r="D44" s="20"/>
      <c r="E44" s="99"/>
      <c r="F44" s="22"/>
      <c r="G44" s="19"/>
      <c r="H44" s="19"/>
      <c r="I44" s="82"/>
      <c r="J44" s="141"/>
    </row>
    <row r="45" spans="1:10" s="25" customFormat="1" ht="15.4" customHeight="1">
      <c r="A45" s="70">
        <v>31</v>
      </c>
      <c r="B45" s="375" t="s">
        <v>63</v>
      </c>
      <c r="C45" s="16" t="s">
        <v>188</v>
      </c>
      <c r="D45" s="37" t="s">
        <v>6</v>
      </c>
      <c r="E45" s="99"/>
      <c r="F45" s="52"/>
      <c r="G45" s="24" t="s">
        <v>17</v>
      </c>
      <c r="H45" s="24" t="s">
        <v>17</v>
      </c>
      <c r="I45" s="71" t="s">
        <v>17</v>
      </c>
      <c r="J45" s="141"/>
    </row>
    <row r="46" spans="1:10" s="25" customFormat="1" ht="15.4" customHeight="1">
      <c r="A46" s="70">
        <v>32</v>
      </c>
      <c r="B46" s="377"/>
      <c r="C46" s="16" t="s">
        <v>189</v>
      </c>
      <c r="D46" s="37" t="s">
        <v>6</v>
      </c>
      <c r="E46" s="99"/>
      <c r="F46" s="52"/>
      <c r="G46" s="24" t="s">
        <v>17</v>
      </c>
      <c r="H46" s="24" t="s">
        <v>17</v>
      </c>
      <c r="I46" s="71" t="s">
        <v>17</v>
      </c>
      <c r="J46" s="141"/>
    </row>
    <row r="47" spans="1:10" s="25" customFormat="1" ht="54.75" customHeight="1" thickBot="1">
      <c r="A47" s="73"/>
      <c r="B47" s="40"/>
      <c r="C47" s="41"/>
      <c r="D47" s="42"/>
      <c r="E47" s="54"/>
      <c r="F47" s="43"/>
      <c r="G47" s="44"/>
      <c r="H47" s="66" t="s">
        <v>249</v>
      </c>
      <c r="I47" s="111" t="s">
        <v>66</v>
      </c>
      <c r="J47" s="141"/>
    </row>
    <row r="48" spans="1:10" s="4" customFormat="1" ht="38.25" customHeight="1" thickBot="1">
      <c r="A48" s="391"/>
      <c r="B48" s="392"/>
      <c r="C48" s="392"/>
      <c r="D48" s="392"/>
      <c r="E48" s="392"/>
      <c r="F48" s="392"/>
      <c r="G48" s="101"/>
      <c r="H48" s="102">
        <f>SUM(H8:H46)</f>
        <v>357.14285714285711</v>
      </c>
      <c r="I48" s="198">
        <f>SUM(I8:I46)</f>
        <v>0</v>
      </c>
      <c r="J48" s="86"/>
    </row>
    <row r="49" spans="1:10" s="4" customFormat="1" ht="38.25" customHeight="1">
      <c r="A49" s="83"/>
      <c r="B49" s="45"/>
      <c r="C49" s="45"/>
      <c r="D49" s="45"/>
      <c r="E49" s="45"/>
      <c r="F49" s="45"/>
      <c r="G49" s="103"/>
      <c r="H49" s="104"/>
      <c r="I49" s="105"/>
      <c r="J49" s="106"/>
    </row>
    <row r="50" spans="1:10" s="4" customFormat="1" ht="24" customHeight="1" thickBot="1">
      <c r="A50" s="84"/>
      <c r="B50" s="76" t="s">
        <v>67</v>
      </c>
      <c r="C50" s="362" t="s">
        <v>68</v>
      </c>
      <c r="D50" s="363"/>
      <c r="E50" s="85"/>
      <c r="F50" s="85"/>
      <c r="G50" s="107"/>
      <c r="H50" s="108"/>
      <c r="I50" s="109"/>
      <c r="J50" s="110"/>
    </row>
    <row r="51" spans="1:10" s="4" customFormat="1" ht="22.5" customHeight="1">
      <c r="A51" s="45"/>
      <c r="B51" s="45" t="s">
        <v>190</v>
      </c>
      <c r="C51" s="45"/>
      <c r="D51" s="45"/>
      <c r="E51" s="45"/>
      <c r="F51" s="45"/>
      <c r="G51" s="103"/>
      <c r="H51" s="104"/>
      <c r="I51" s="105"/>
      <c r="J51" s="105"/>
    </row>
    <row r="52" spans="1:10" s="4" customFormat="1" ht="38.25" customHeight="1">
      <c r="A52" s="45"/>
      <c r="B52" s="45"/>
      <c r="C52" s="45"/>
      <c r="D52" s="45"/>
      <c r="E52" s="45"/>
      <c r="F52" s="45"/>
      <c r="G52" s="103"/>
      <c r="H52" s="104"/>
      <c r="I52" s="105"/>
      <c r="J52" s="105"/>
    </row>
    <row r="53" spans="1:10" ht="16.149999999999999" customHeight="1"/>
    <row r="54" spans="1:10" ht="16.149999999999999" customHeight="1"/>
    <row r="55" spans="1:10" ht="16.149999999999999" customHeight="1"/>
    <row r="56" spans="1:10" ht="16.149999999999999" customHeight="1"/>
    <row r="57" spans="1:10" ht="16.149999999999999" customHeight="1"/>
  </sheetData>
  <sheetProtection algorithmName="SHA-512" hashValue="dWOnvhU+twiaDtT4xcXf2PZQiSaZM1ypjGl8lmc8yL6l8l7ML737Ux4kaDkaxLTWFdCa0hlbjxwiUki+ihYhXg==" saltValue="dpMHyCAYmp7v+5t1ZE72vQ==" spinCount="100000" sheet="1" objects="1" scenarios="1"/>
  <mergeCells count="14">
    <mergeCell ref="A1:J1"/>
    <mergeCell ref="C50:D50"/>
    <mergeCell ref="A2:J2"/>
    <mergeCell ref="A3:J3"/>
    <mergeCell ref="A5:B5"/>
    <mergeCell ref="B8:B10"/>
    <mergeCell ref="B12:B16"/>
    <mergeCell ref="E4:J5"/>
    <mergeCell ref="A6:D6"/>
    <mergeCell ref="F6:J6"/>
    <mergeCell ref="B45:B46"/>
    <mergeCell ref="B20:B33"/>
    <mergeCell ref="B35:B39"/>
    <mergeCell ref="A48:F48"/>
  </mergeCells>
  <conditionalFormatting sqref="D5 E47">
    <cfRule type="cellIs" dxfId="117" priority="47" operator="equal">
      <formula>"Ja"</formula>
    </cfRule>
    <cfRule type="cellIs" dxfId="116" priority="48" operator="equal">
      <formula>"Nee"</formula>
    </cfRule>
  </conditionalFormatting>
  <conditionalFormatting sqref="D8:D10">
    <cfRule type="cellIs" dxfId="115" priority="45" operator="equal">
      <formula>"Ja"</formula>
    </cfRule>
    <cfRule type="cellIs" dxfId="114" priority="46" operator="equal">
      <formula>"Nee"</formula>
    </cfRule>
  </conditionalFormatting>
  <conditionalFormatting sqref="D12:D15">
    <cfRule type="cellIs" dxfId="113" priority="43" operator="equal">
      <formula>"Ja"</formula>
    </cfRule>
    <cfRule type="cellIs" dxfId="112" priority="44" operator="equal">
      <formula>"Nee"</formula>
    </cfRule>
  </conditionalFormatting>
  <conditionalFormatting sqref="D18">
    <cfRule type="cellIs" dxfId="111" priority="41" operator="equal">
      <formula>"Ja"</formula>
    </cfRule>
    <cfRule type="cellIs" dxfId="110" priority="42" operator="equal">
      <formula>"Nee"</formula>
    </cfRule>
  </conditionalFormatting>
  <conditionalFormatting sqref="D20:D33">
    <cfRule type="cellIs" dxfId="109" priority="39" operator="equal">
      <formula>"Ja"</formula>
    </cfRule>
    <cfRule type="cellIs" dxfId="108" priority="40" operator="equal">
      <formula>"Nee"</formula>
    </cfRule>
  </conditionalFormatting>
  <conditionalFormatting sqref="D35:D39">
    <cfRule type="cellIs" dxfId="107" priority="21" operator="equal">
      <formula>"Ja"</formula>
    </cfRule>
    <cfRule type="cellIs" dxfId="106" priority="22" operator="equal">
      <formula>"Nee"</formula>
    </cfRule>
  </conditionalFormatting>
  <conditionalFormatting sqref="D41">
    <cfRule type="cellIs" dxfId="105" priority="19" operator="equal">
      <formula>"Ja"</formula>
    </cfRule>
    <cfRule type="cellIs" dxfId="104" priority="20" operator="equal">
      <formula>"Nee"</formula>
    </cfRule>
  </conditionalFormatting>
  <conditionalFormatting sqref="D43">
    <cfRule type="cellIs" dxfId="103" priority="17" operator="equal">
      <formula>"Ja"</formula>
    </cfRule>
    <cfRule type="cellIs" dxfId="102" priority="18" operator="equal">
      <formula>"Nee"</formula>
    </cfRule>
  </conditionalFormatting>
  <conditionalFormatting sqref="D45:D47">
    <cfRule type="cellIs" dxfId="101" priority="15" operator="equal">
      <formula>"Ja"</formula>
    </cfRule>
    <cfRule type="cellIs" dxfId="100" priority="16" operator="equal">
      <formula>"Nee"</formula>
    </cfRule>
  </conditionalFormatting>
  <conditionalFormatting sqref="G14">
    <cfRule type="containsText" dxfId="99" priority="4" operator="containsText" text="Ja, optioneel (tegen meerprijs)">
      <formula>NOT(ISERROR(SEARCH("Ja, optioneel (tegen meerprijs)",G14)))</formula>
    </cfRule>
    <cfRule type="containsText" dxfId="98" priority="5" operator="containsText" text="Nee, niet verkrijgbaar">
      <formula>NOT(ISERROR(SEARCH("Nee, niet verkrijgbaar",G14)))</formula>
    </cfRule>
    <cfRule type="containsText" dxfId="97" priority="14" operator="containsText" text="Ja, standaard onderdeel van (prijs) basisuitvoering">
      <formula>NOT(ISERROR(SEARCH("Ja, standaard onderdeel van (prijs) basisuitvoering",G14)))</formula>
    </cfRule>
  </conditionalFormatting>
  <conditionalFormatting sqref="G16 G21 G35 G41">
    <cfRule type="containsText" dxfId="96" priority="1" operator="containsText" text="Ja, optioneel (tegen meerprijs)">
      <formula>NOT(ISERROR(SEARCH("Ja, optioneel (tegen meerprijs)",G16)))</formula>
    </cfRule>
    <cfRule type="containsText" dxfId="95" priority="2" operator="containsText" text="Nee, niet verkrijgbaar">
      <formula>NOT(ISERROR(SEARCH("Nee, niet verkrijgbaar",G16)))</formula>
    </cfRule>
    <cfRule type="containsText" dxfId="94" priority="3" operator="containsText" text="Ja, standaard onderdeel van (prijs) basisuitvoering">
      <formula>NOT(ISERROR(SEARCH("Ja, standaard onderdeel van (prijs) basisuitvoering",G16)))</formula>
    </cfRule>
  </conditionalFormatting>
  <dataValidations count="2">
    <dataValidation type="list" allowBlank="1" showInputMessage="1" showErrorMessage="1" sqref="D5 D43:E43 D8:E10 D18:E18 D20:E33 D35:E39 D45:E47 D12:E15 D41:E41" xr:uid="{1A51EA83-48E0-4790-AC9F-0483F4956156}">
      <formula1>"Maak uw keuze, Ja, Nee"</formula1>
    </dataValidation>
    <dataValidation type="list" allowBlank="1" showInputMessage="1" showErrorMessage="1" sqref="G14 G35 G16 G21 G41" xr:uid="{71B6E0C2-CDDF-4EC2-B49D-F6E078DF9FE2}">
      <formula1>$L$6:$L$9</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B3013-3A9F-4202-90A2-2CF13FED39AB}">
  <dimension ref="A1:N57"/>
  <sheetViews>
    <sheetView topLeftCell="A5" workbookViewId="0">
      <selection activeCell="F25" sqref="F25"/>
    </sheetView>
  </sheetViews>
  <sheetFormatPr defaultColWidth="7.58203125" defaultRowHeight="16.149999999999999" customHeight="1" zeroHeight="1"/>
  <cols>
    <col min="1" max="1" width="3.25" style="2" bestFit="1" customWidth="1"/>
    <col min="2" max="2" width="32.08203125" bestFit="1" customWidth="1"/>
    <col min="3" max="3" width="54.75" customWidth="1"/>
    <col min="4" max="4" width="22.58203125" customWidth="1"/>
    <col min="5" max="5" width="5.25" customWidth="1"/>
    <col min="6" max="6" width="35.5" customWidth="1"/>
    <col min="7" max="7" width="29.75" customWidth="1"/>
    <col min="8" max="8" width="15.58203125" customWidth="1"/>
    <col min="9" max="9" width="19.75" bestFit="1" customWidth="1"/>
    <col min="10" max="10" width="20" bestFit="1" customWidth="1"/>
    <col min="11" max="11" width="67.75" hidden="1" customWidth="1"/>
    <col min="12" max="12" width="7.58203125" hidden="1" customWidth="1"/>
  </cols>
  <sheetData>
    <row r="1" spans="1:14" ht="81.75" customHeight="1" thickBot="1">
      <c r="A1" s="393" t="s">
        <v>0</v>
      </c>
      <c r="B1" s="394"/>
      <c r="C1" s="394"/>
      <c r="D1" s="394"/>
      <c r="E1" s="394"/>
      <c r="F1" s="394"/>
      <c r="G1" s="394"/>
      <c r="H1" s="394"/>
      <c r="I1" s="394"/>
      <c r="J1" s="395"/>
      <c r="K1" s="122"/>
      <c r="L1" s="122"/>
      <c r="M1" s="122"/>
      <c r="N1" s="122"/>
    </row>
    <row r="2" spans="1:14" ht="95.25" customHeight="1">
      <c r="A2" s="364" t="s">
        <v>1</v>
      </c>
      <c r="B2" s="365"/>
      <c r="C2" s="365"/>
      <c r="D2" s="365"/>
      <c r="E2" s="365"/>
      <c r="F2" s="365"/>
      <c r="G2" s="365"/>
      <c r="H2" s="365"/>
      <c r="I2" s="365"/>
      <c r="J2" s="366"/>
      <c r="L2" s="25"/>
    </row>
    <row r="3" spans="1:14" ht="24" customHeight="1">
      <c r="A3" s="367" t="s">
        <v>2</v>
      </c>
      <c r="B3" s="368"/>
      <c r="C3" s="368"/>
      <c r="D3" s="368"/>
      <c r="E3" s="368"/>
      <c r="F3" s="368"/>
      <c r="G3" s="368"/>
      <c r="H3" s="368"/>
      <c r="I3" s="368"/>
      <c r="J3" s="369"/>
      <c r="L3" s="25"/>
    </row>
    <row r="4" spans="1:14" ht="26">
      <c r="A4" s="68" t="s">
        <v>3</v>
      </c>
      <c r="B4" s="36"/>
      <c r="C4" s="36"/>
      <c r="D4" s="35" t="s">
        <v>4</v>
      </c>
      <c r="E4" s="378"/>
      <c r="F4" s="379"/>
      <c r="G4" s="379"/>
      <c r="H4" s="379"/>
      <c r="I4" s="379"/>
      <c r="J4" s="380"/>
    </row>
    <row r="5" spans="1:14" s="25" customFormat="1" ht="27" customHeight="1">
      <c r="A5" s="370"/>
      <c r="B5" s="371"/>
      <c r="C5" s="23" t="s">
        <v>5</v>
      </c>
      <c r="D5" s="37" t="s">
        <v>6</v>
      </c>
      <c r="E5" s="381"/>
      <c r="F5" s="382"/>
      <c r="G5" s="382"/>
      <c r="H5" s="382"/>
      <c r="I5" s="382"/>
      <c r="J5" s="383"/>
    </row>
    <row r="6" spans="1:14" ht="27" customHeight="1" thickBot="1">
      <c r="A6" s="367" t="s">
        <v>7</v>
      </c>
      <c r="B6" s="384"/>
      <c r="C6" s="384"/>
      <c r="D6" s="384"/>
      <c r="E6" s="169"/>
      <c r="F6" s="368" t="s">
        <v>8</v>
      </c>
      <c r="G6" s="384"/>
      <c r="H6" s="384"/>
      <c r="I6" s="384"/>
      <c r="J6" s="369"/>
    </row>
    <row r="7" spans="1:14" s="25" customFormat="1" ht="39">
      <c r="A7" s="170" t="s">
        <v>9</v>
      </c>
      <c r="B7" s="171"/>
      <c r="C7" s="171"/>
      <c r="D7" s="172" t="s">
        <v>10</v>
      </c>
      <c r="E7" s="173"/>
      <c r="F7" s="174" t="s">
        <v>11</v>
      </c>
      <c r="G7" s="174" t="s">
        <v>12</v>
      </c>
      <c r="H7" s="174" t="s">
        <v>13</v>
      </c>
      <c r="I7" s="175" t="s">
        <v>14</v>
      </c>
      <c r="J7" s="178"/>
      <c r="K7" t="s">
        <v>15</v>
      </c>
    </row>
    <row r="8" spans="1:14" s="25" customFormat="1" ht="26.5">
      <c r="A8" s="79">
        <v>1</v>
      </c>
      <c r="B8" s="372"/>
      <c r="C8" s="16" t="s">
        <v>16</v>
      </c>
      <c r="D8" s="37" t="s">
        <v>6</v>
      </c>
      <c r="E8" s="99"/>
      <c r="F8" s="46"/>
      <c r="G8" s="24" t="s">
        <v>17</v>
      </c>
      <c r="H8" s="24" t="s">
        <v>17</v>
      </c>
      <c r="I8" s="71" t="s">
        <v>17</v>
      </c>
      <c r="J8" s="177"/>
      <c r="K8" t="s">
        <v>18</v>
      </c>
    </row>
    <row r="9" spans="1:14" s="25" customFormat="1" ht="15.4" customHeight="1">
      <c r="A9" s="79">
        <v>2</v>
      </c>
      <c r="B9" s="373"/>
      <c r="C9" s="7" t="s">
        <v>19</v>
      </c>
      <c r="D9" s="37" t="s">
        <v>6</v>
      </c>
      <c r="E9" s="99"/>
      <c r="F9" s="47"/>
      <c r="G9" s="24" t="s">
        <v>17</v>
      </c>
      <c r="H9" s="24" t="s">
        <v>17</v>
      </c>
      <c r="I9" s="71" t="s">
        <v>17</v>
      </c>
      <c r="J9" s="141"/>
      <c r="K9" s="25" t="s">
        <v>20</v>
      </c>
    </row>
    <row r="10" spans="1:14" s="25" customFormat="1" ht="15.4" customHeight="1">
      <c r="A10" s="79">
        <v>3</v>
      </c>
      <c r="B10" s="374"/>
      <c r="C10" s="8" t="s">
        <v>21</v>
      </c>
      <c r="D10" s="37" t="s">
        <v>6</v>
      </c>
      <c r="E10" s="99"/>
      <c r="F10" s="46"/>
      <c r="G10" s="24" t="s">
        <v>17</v>
      </c>
      <c r="H10" s="24" t="s">
        <v>17</v>
      </c>
      <c r="I10" s="71" t="s">
        <v>17</v>
      </c>
      <c r="J10" s="141"/>
      <c r="K10" s="25" t="s">
        <v>22</v>
      </c>
    </row>
    <row r="11" spans="1:14" s="25" customFormat="1" ht="13">
      <c r="A11" s="80"/>
      <c r="B11" s="21"/>
      <c r="C11" s="21"/>
      <c r="D11" s="21"/>
      <c r="E11" s="99"/>
      <c r="F11" s="21"/>
      <c r="G11" s="21"/>
      <c r="H11" s="21"/>
      <c r="I11" s="81"/>
      <c r="J11" s="141"/>
    </row>
    <row r="12" spans="1:14" s="25" customFormat="1" ht="15.4" customHeight="1">
      <c r="A12" s="70">
        <v>4</v>
      </c>
      <c r="B12" s="375" t="s">
        <v>23</v>
      </c>
      <c r="C12" s="5" t="s">
        <v>24</v>
      </c>
      <c r="D12" s="37" t="s">
        <v>6</v>
      </c>
      <c r="E12" s="99"/>
      <c r="F12" s="48"/>
      <c r="G12" s="24" t="s">
        <v>17</v>
      </c>
      <c r="H12" s="1" t="s">
        <v>17</v>
      </c>
      <c r="I12" s="71" t="s">
        <v>17</v>
      </c>
      <c r="J12" s="141"/>
    </row>
    <row r="13" spans="1:14" s="25" customFormat="1" ht="15.4" customHeight="1">
      <c r="A13" s="70">
        <v>5</v>
      </c>
      <c r="B13" s="376"/>
      <c r="C13" s="5" t="s">
        <v>25</v>
      </c>
      <c r="D13" s="37" t="s">
        <v>6</v>
      </c>
      <c r="E13" s="99"/>
      <c r="F13" s="48" t="s">
        <v>26</v>
      </c>
      <c r="G13" s="24" t="s">
        <v>17</v>
      </c>
      <c r="H13" s="1" t="s">
        <v>17</v>
      </c>
      <c r="I13" s="71" t="s">
        <v>17</v>
      </c>
      <c r="J13" s="177"/>
    </row>
    <row r="14" spans="1:14" s="25" customFormat="1" ht="24.4" customHeight="1">
      <c r="A14" s="70">
        <v>6</v>
      </c>
      <c r="B14" s="376"/>
      <c r="C14" s="5" t="s">
        <v>172</v>
      </c>
      <c r="D14" s="37" t="s">
        <v>6</v>
      </c>
      <c r="E14" s="161"/>
      <c r="F14" s="48" t="s">
        <v>28</v>
      </c>
      <c r="G14" s="28" t="s">
        <v>15</v>
      </c>
      <c r="H14" s="150">
        <f>100*3750/3500*(2500/3750)</f>
        <v>71.428571428571416</v>
      </c>
      <c r="I14" s="164" t="str">
        <f>IF(G14="Maak uw keuze (verplicht!)","Keuze maken in kolom G",IF(G14="Nee, niet verkrijgbaar",0,IF(G14="Ja, optioneel (tegen meerprijs)",0,IF(G14="Ja, standaard onderdeel van (prijs) basisuitvoering",H14))))</f>
        <v>Keuze maken in kolom G</v>
      </c>
      <c r="J14" s="179"/>
    </row>
    <row r="15" spans="1:14" s="25" customFormat="1" ht="15.4" customHeight="1">
      <c r="A15" s="70">
        <v>7</v>
      </c>
      <c r="B15" s="376"/>
      <c r="C15" s="5" t="s">
        <v>29</v>
      </c>
      <c r="D15" s="37" t="s">
        <v>6</v>
      </c>
      <c r="E15" s="99"/>
      <c r="F15" s="48" t="s">
        <v>26</v>
      </c>
      <c r="G15" s="24" t="s">
        <v>17</v>
      </c>
      <c r="H15" s="1" t="s">
        <v>17</v>
      </c>
      <c r="I15" s="71" t="s">
        <v>17</v>
      </c>
      <c r="J15" s="141"/>
    </row>
    <row r="16" spans="1:14" s="25" customFormat="1" ht="24.4" customHeight="1">
      <c r="A16" s="70">
        <v>8</v>
      </c>
      <c r="B16" s="377"/>
      <c r="C16" s="10"/>
      <c r="D16" s="39" t="s">
        <v>17</v>
      </c>
      <c r="E16" s="99"/>
      <c r="F16" s="48" t="s">
        <v>30</v>
      </c>
      <c r="G16" s="28" t="s">
        <v>15</v>
      </c>
      <c r="H16" s="150">
        <f>100*3750/3500*(2500/3750)</f>
        <v>71.428571428571416</v>
      </c>
      <c r="I16" s="164" t="str">
        <f>IF(G16="Maak uw keuze (verplicht!)","Keuze maken in kolom G",IF(G16="Nee, niet verkrijgbaar",0,IF(G16="Ja, optioneel (tegen meerprijs)",0,IF(G16="Ja, standaard onderdeel van (prijs) basisuitvoering",H16))))</f>
        <v>Keuze maken in kolom G</v>
      </c>
      <c r="J16" s="141"/>
    </row>
    <row r="17" spans="1:10" s="25" customFormat="1" ht="13">
      <c r="A17" s="69"/>
      <c r="B17" s="19"/>
      <c r="C17" s="19"/>
      <c r="D17" s="20"/>
      <c r="E17" s="99"/>
      <c r="F17" s="22"/>
      <c r="G17" s="19"/>
      <c r="H17" s="19"/>
      <c r="I17" s="82"/>
      <c r="J17" s="141"/>
    </row>
    <row r="18" spans="1:10" s="25" customFormat="1" ht="24.4" customHeight="1">
      <c r="A18" s="70">
        <v>9</v>
      </c>
      <c r="B18" s="11" t="s">
        <v>31</v>
      </c>
      <c r="C18" s="12" t="s">
        <v>32</v>
      </c>
      <c r="D18" s="37" t="s">
        <v>6</v>
      </c>
      <c r="E18" s="99"/>
      <c r="F18" s="55" t="s">
        <v>33</v>
      </c>
      <c r="G18" s="28" t="s">
        <v>15</v>
      </c>
      <c r="H18" s="151">
        <f>200*3750/3500*(2500/3750)</f>
        <v>142.85714285714283</v>
      </c>
      <c r="I18" s="164" t="str">
        <f>IF(G18="Maak uw keuze (verplicht!)","Keuze maken in kolom G",IF(G18="Nee, niet verkrijgbaar",0,IF(G18="Ja, optioneel (tegen meerprijs)",0,IF(G18="Ja, standaard onderdeel van (prijs) basisuitvoering",H18))))</f>
        <v>Keuze maken in kolom G</v>
      </c>
      <c r="J18" s="141"/>
    </row>
    <row r="19" spans="1:10" s="25" customFormat="1" ht="13">
      <c r="A19" s="69"/>
      <c r="B19" s="19"/>
      <c r="C19" s="19"/>
      <c r="D19" s="20"/>
      <c r="E19" s="99"/>
      <c r="F19" s="22"/>
      <c r="G19" s="19"/>
      <c r="H19" s="19"/>
      <c r="I19" s="82"/>
      <c r="J19" s="141"/>
    </row>
    <row r="20" spans="1:10" s="25" customFormat="1" ht="15.4" customHeight="1">
      <c r="A20" s="70">
        <v>10</v>
      </c>
      <c r="B20" s="385" t="s">
        <v>34</v>
      </c>
      <c r="C20" s="5" t="s">
        <v>35</v>
      </c>
      <c r="D20" s="37" t="s">
        <v>6</v>
      </c>
      <c r="E20" s="99"/>
      <c r="F20" s="50"/>
      <c r="G20" s="24" t="s">
        <v>17</v>
      </c>
      <c r="H20" s="24" t="s">
        <v>17</v>
      </c>
      <c r="I20" s="71" t="s">
        <v>17</v>
      </c>
      <c r="J20" s="141"/>
    </row>
    <row r="21" spans="1:10" s="25" customFormat="1" ht="24.4" customHeight="1">
      <c r="A21" s="70">
        <v>11</v>
      </c>
      <c r="B21" s="386"/>
      <c r="C21" s="5" t="s">
        <v>36</v>
      </c>
      <c r="D21" s="37" t="s">
        <v>6</v>
      </c>
      <c r="E21" s="99"/>
      <c r="F21" s="51" t="s">
        <v>37</v>
      </c>
      <c r="G21" s="28" t="s">
        <v>15</v>
      </c>
      <c r="H21" s="151">
        <f>200*3750/3500*(2500/3750)</f>
        <v>142.85714285714283</v>
      </c>
      <c r="I21" s="164" t="str">
        <f>IF(G21="Maak uw keuze (verplicht!)","Keuze maken in kolom G",IF(G21="Nee, niet verkrijgbaar",0,IF(G21="Ja, optioneel (tegen meerprijs)",0,IF(G21="Ja, standaard onderdeel van (prijs) basisuitvoering",H21))))</f>
        <v>Keuze maken in kolom G</v>
      </c>
      <c r="J21" s="141"/>
    </row>
    <row r="22" spans="1:10" s="25" customFormat="1" ht="15.4" customHeight="1">
      <c r="A22" s="70">
        <v>12</v>
      </c>
      <c r="B22" s="386"/>
      <c r="C22" s="5" t="s">
        <v>38</v>
      </c>
      <c r="D22" s="37" t="s">
        <v>6</v>
      </c>
      <c r="E22" s="99"/>
      <c r="F22" s="52"/>
      <c r="G22" s="24" t="s">
        <v>17</v>
      </c>
      <c r="H22" s="24" t="s">
        <v>17</v>
      </c>
      <c r="I22" s="71" t="s">
        <v>17</v>
      </c>
      <c r="J22" s="141"/>
    </row>
    <row r="23" spans="1:10" s="25" customFormat="1" ht="15.4" customHeight="1">
      <c r="A23" s="70">
        <v>13</v>
      </c>
      <c r="B23" s="386"/>
      <c r="C23" s="29" t="s">
        <v>39</v>
      </c>
      <c r="D23" s="37" t="s">
        <v>6</v>
      </c>
      <c r="E23" s="99"/>
      <c r="F23" s="52"/>
      <c r="G23" s="24" t="s">
        <v>17</v>
      </c>
      <c r="H23" s="24" t="s">
        <v>17</v>
      </c>
      <c r="I23" s="71" t="s">
        <v>17</v>
      </c>
      <c r="J23" s="141"/>
    </row>
    <row r="24" spans="1:10" s="25" customFormat="1" ht="15.4" customHeight="1">
      <c r="A24" s="70">
        <v>14</v>
      </c>
      <c r="B24" s="386"/>
      <c r="C24" s="16" t="s">
        <v>40</v>
      </c>
      <c r="D24" s="37" t="s">
        <v>6</v>
      </c>
      <c r="E24" s="99"/>
      <c r="F24" s="52"/>
      <c r="G24" s="24" t="s">
        <v>17</v>
      </c>
      <c r="H24" s="24" t="s">
        <v>17</v>
      </c>
      <c r="I24" s="71" t="s">
        <v>17</v>
      </c>
      <c r="J24" s="141"/>
    </row>
    <row r="25" spans="1:10" s="25" customFormat="1" ht="25">
      <c r="A25" s="70">
        <v>15</v>
      </c>
      <c r="B25" s="386"/>
      <c r="C25" s="16" t="s">
        <v>41</v>
      </c>
      <c r="D25" s="37" t="s">
        <v>6</v>
      </c>
      <c r="E25" s="99"/>
      <c r="F25" s="52"/>
      <c r="G25" s="24" t="s">
        <v>17</v>
      </c>
      <c r="H25" s="24" t="s">
        <v>17</v>
      </c>
      <c r="I25" s="71" t="s">
        <v>17</v>
      </c>
      <c r="J25" s="141"/>
    </row>
    <row r="26" spans="1:10" s="25" customFormat="1" ht="15.4" customHeight="1">
      <c r="A26" s="70">
        <v>16</v>
      </c>
      <c r="B26" s="386"/>
      <c r="C26" s="16" t="s">
        <v>42</v>
      </c>
      <c r="D26" s="37" t="s">
        <v>6</v>
      </c>
      <c r="E26" s="99"/>
      <c r="F26" s="52"/>
      <c r="G26" s="24" t="s">
        <v>17</v>
      </c>
      <c r="H26" s="24" t="s">
        <v>17</v>
      </c>
      <c r="I26" s="71" t="s">
        <v>17</v>
      </c>
      <c r="J26" s="141"/>
    </row>
    <row r="27" spans="1:10" s="25" customFormat="1" ht="15.4" customHeight="1">
      <c r="A27" s="70">
        <v>17</v>
      </c>
      <c r="B27" s="386"/>
      <c r="C27" s="16" t="s">
        <v>43</v>
      </c>
      <c r="D27" s="37" t="s">
        <v>6</v>
      </c>
      <c r="E27" s="99"/>
      <c r="F27" s="52"/>
      <c r="G27" s="24" t="s">
        <v>17</v>
      </c>
      <c r="H27" s="24" t="s">
        <v>17</v>
      </c>
      <c r="I27" s="71" t="s">
        <v>17</v>
      </c>
      <c r="J27" s="141"/>
    </row>
    <row r="28" spans="1:10" s="25" customFormat="1" ht="15.4" customHeight="1">
      <c r="A28" s="70">
        <v>18</v>
      </c>
      <c r="B28" s="386"/>
      <c r="C28" s="29" t="s">
        <v>44</v>
      </c>
      <c r="D28" s="37" t="s">
        <v>6</v>
      </c>
      <c r="E28" s="99"/>
      <c r="F28" s="52"/>
      <c r="G28" s="24" t="s">
        <v>17</v>
      </c>
      <c r="H28" s="24" t="s">
        <v>17</v>
      </c>
      <c r="I28" s="71" t="s">
        <v>17</v>
      </c>
      <c r="J28" s="141"/>
    </row>
    <row r="29" spans="1:10" s="25" customFormat="1" ht="15.4" customHeight="1">
      <c r="A29" s="70">
        <v>19</v>
      </c>
      <c r="B29" s="386"/>
      <c r="C29" s="29" t="s">
        <v>45</v>
      </c>
      <c r="D29" s="37" t="s">
        <v>6</v>
      </c>
      <c r="E29" s="99"/>
      <c r="F29" s="52"/>
      <c r="G29" s="24" t="s">
        <v>17</v>
      </c>
      <c r="H29" s="24" t="s">
        <v>17</v>
      </c>
      <c r="I29" s="71" t="s">
        <v>17</v>
      </c>
      <c r="J29" s="141"/>
    </row>
    <row r="30" spans="1:10" s="25" customFormat="1" ht="15.4" customHeight="1">
      <c r="A30" s="70">
        <v>20</v>
      </c>
      <c r="B30" s="386"/>
      <c r="C30" s="16" t="s">
        <v>46</v>
      </c>
      <c r="D30" s="37" t="s">
        <v>6</v>
      </c>
      <c r="E30" s="99"/>
      <c r="F30" s="52"/>
      <c r="G30" s="24" t="s">
        <v>17</v>
      </c>
      <c r="H30" s="24" t="s">
        <v>17</v>
      </c>
      <c r="I30" s="71" t="s">
        <v>17</v>
      </c>
      <c r="J30" s="141"/>
    </row>
    <row r="31" spans="1:10" s="25" customFormat="1" ht="15.4" customHeight="1">
      <c r="A31" s="70">
        <v>21</v>
      </c>
      <c r="B31" s="386"/>
      <c r="C31" s="29" t="s">
        <v>47</v>
      </c>
      <c r="D31" s="37" t="s">
        <v>6</v>
      </c>
      <c r="E31" s="99"/>
      <c r="F31" s="52"/>
      <c r="G31" s="24" t="s">
        <v>17</v>
      </c>
      <c r="H31" s="24" t="s">
        <v>17</v>
      </c>
      <c r="I31" s="71" t="s">
        <v>17</v>
      </c>
      <c r="J31" s="141"/>
    </row>
    <row r="32" spans="1:10" s="25" customFormat="1" ht="15.4" customHeight="1">
      <c r="A32" s="70">
        <v>22</v>
      </c>
      <c r="B32" s="386"/>
      <c r="C32" s="29" t="s">
        <v>48</v>
      </c>
      <c r="D32" s="37" t="s">
        <v>6</v>
      </c>
      <c r="E32" s="99"/>
      <c r="F32" s="52"/>
      <c r="G32" s="24" t="s">
        <v>17</v>
      </c>
      <c r="H32" s="24" t="s">
        <v>17</v>
      </c>
      <c r="I32" s="71" t="s">
        <v>17</v>
      </c>
      <c r="J32" s="141"/>
    </row>
    <row r="33" spans="1:10" s="25" customFormat="1" ht="15.4" customHeight="1">
      <c r="A33" s="70">
        <v>23</v>
      </c>
      <c r="B33" s="386"/>
      <c r="C33" s="16" t="s">
        <v>49</v>
      </c>
      <c r="D33" s="37" t="s">
        <v>6</v>
      </c>
      <c r="E33" s="99"/>
      <c r="F33" s="52"/>
      <c r="G33" s="24" t="s">
        <v>17</v>
      </c>
      <c r="H33" s="24" t="s">
        <v>17</v>
      </c>
      <c r="I33" s="71" t="s">
        <v>17</v>
      </c>
      <c r="J33" s="141"/>
    </row>
    <row r="34" spans="1:10" s="25" customFormat="1" ht="15.4" customHeight="1">
      <c r="A34" s="70">
        <v>24</v>
      </c>
      <c r="B34" s="386"/>
      <c r="C34" s="16" t="s">
        <v>50</v>
      </c>
      <c r="D34" s="37" t="s">
        <v>6</v>
      </c>
      <c r="E34" s="99"/>
      <c r="F34" s="52"/>
      <c r="G34" s="24" t="s">
        <v>17</v>
      </c>
      <c r="H34" s="24" t="s">
        <v>17</v>
      </c>
      <c r="I34" s="71" t="s">
        <v>17</v>
      </c>
      <c r="J34" s="141"/>
    </row>
    <row r="35" spans="1:10" s="25" customFormat="1" ht="15.4" customHeight="1">
      <c r="A35" s="70">
        <v>25</v>
      </c>
      <c r="B35" s="387"/>
      <c r="C35" s="16" t="s">
        <v>51</v>
      </c>
      <c r="D35" s="37" t="s">
        <v>6</v>
      </c>
      <c r="E35" s="99"/>
      <c r="F35" s="52"/>
      <c r="G35" s="24" t="s">
        <v>17</v>
      </c>
      <c r="H35" s="24" t="s">
        <v>17</v>
      </c>
      <c r="I35" s="71" t="s">
        <v>17</v>
      </c>
      <c r="J35" s="141"/>
    </row>
    <row r="36" spans="1:10" s="25" customFormat="1" ht="13">
      <c r="A36" s="69"/>
      <c r="B36" s="19"/>
      <c r="C36" s="19"/>
      <c r="D36" s="20"/>
      <c r="E36" s="99"/>
      <c r="F36" s="22"/>
      <c r="G36" s="19"/>
      <c r="H36" s="19"/>
      <c r="I36" s="82"/>
      <c r="J36" s="141"/>
    </row>
    <row r="37" spans="1:10" s="25" customFormat="1" ht="25">
      <c r="A37" s="70">
        <v>26</v>
      </c>
      <c r="B37" s="375" t="s">
        <v>52</v>
      </c>
      <c r="C37" s="9" t="s">
        <v>53</v>
      </c>
      <c r="D37" s="37" t="s">
        <v>6</v>
      </c>
      <c r="E37" s="99"/>
      <c r="F37" s="52"/>
      <c r="G37" s="24" t="s">
        <v>17</v>
      </c>
      <c r="H37" s="24" t="s">
        <v>17</v>
      </c>
      <c r="I37" s="71" t="s">
        <v>17</v>
      </c>
      <c r="J37" s="141"/>
    </row>
    <row r="38" spans="1:10" s="25" customFormat="1" ht="15.4" customHeight="1">
      <c r="A38" s="70">
        <v>27</v>
      </c>
      <c r="B38" s="376"/>
      <c r="C38" s="12" t="s">
        <v>54</v>
      </c>
      <c r="D38" s="37" t="s">
        <v>6</v>
      </c>
      <c r="E38" s="99"/>
      <c r="F38" s="52" t="s">
        <v>26</v>
      </c>
      <c r="G38" s="24" t="s">
        <v>17</v>
      </c>
      <c r="H38" s="24" t="s">
        <v>17</v>
      </c>
      <c r="I38" s="71" t="s">
        <v>17</v>
      </c>
      <c r="J38" s="141"/>
    </row>
    <row r="39" spans="1:10" s="25" customFormat="1" ht="15.4" customHeight="1">
      <c r="A39" s="70">
        <v>28</v>
      </c>
      <c r="B39" s="377"/>
      <c r="C39" s="9" t="s">
        <v>55</v>
      </c>
      <c r="D39" s="37" t="s">
        <v>6</v>
      </c>
      <c r="E39" s="99"/>
      <c r="F39" s="52" t="s">
        <v>26</v>
      </c>
      <c r="G39" s="24" t="s">
        <v>17</v>
      </c>
      <c r="H39" s="24" t="s">
        <v>17</v>
      </c>
      <c r="I39" s="71" t="s">
        <v>17</v>
      </c>
      <c r="J39" s="141"/>
    </row>
    <row r="40" spans="1:10" s="25" customFormat="1" ht="13">
      <c r="A40" s="69"/>
      <c r="B40" s="19"/>
      <c r="C40" s="19"/>
      <c r="D40" s="20"/>
      <c r="E40" s="99"/>
      <c r="F40" s="22"/>
      <c r="G40" s="19"/>
      <c r="H40" s="19"/>
      <c r="I40" s="82"/>
      <c r="J40" s="141"/>
    </row>
    <row r="41" spans="1:10" s="25" customFormat="1" ht="19.5" customHeight="1">
      <c r="A41" s="72">
        <v>29</v>
      </c>
      <c r="B41" s="396" t="s">
        <v>56</v>
      </c>
      <c r="C41" s="16" t="s">
        <v>57</v>
      </c>
      <c r="D41" s="37" t="s">
        <v>6</v>
      </c>
      <c r="E41" s="99"/>
      <c r="F41" s="52"/>
      <c r="G41" s="24" t="s">
        <v>17</v>
      </c>
      <c r="H41" s="24" t="s">
        <v>17</v>
      </c>
      <c r="I41" s="71" t="s">
        <v>17</v>
      </c>
      <c r="J41" s="141"/>
    </row>
    <row r="42" spans="1:10" s="25" customFormat="1" ht="25.15" customHeight="1">
      <c r="A42" s="72">
        <v>30</v>
      </c>
      <c r="B42" s="397"/>
      <c r="C42" s="12" t="s">
        <v>58</v>
      </c>
      <c r="D42" s="37" t="s">
        <v>6</v>
      </c>
      <c r="E42" s="99"/>
      <c r="F42" s="51" t="s">
        <v>59</v>
      </c>
      <c r="G42" s="28" t="s">
        <v>15</v>
      </c>
      <c r="H42" s="151">
        <f>200*3750/3500*(2500/3750)</f>
        <v>142.85714285714283</v>
      </c>
      <c r="I42" s="164" t="str">
        <f>IF(G42="Maak uw keuze (verplicht!)","Keuze maken in kolom G",IF(G42="Nee, niet verkrijgbaar",0,IF(G42="Ja, optioneel (tegen meerprijs)",0,IF(G42="Ja, standaard onderdeel van (prijs) basisuitvoering",H42))))</f>
        <v>Keuze maken in kolom G</v>
      </c>
      <c r="J42" s="177"/>
    </row>
    <row r="43" spans="1:10" s="25" customFormat="1" ht="13">
      <c r="A43" s="69"/>
      <c r="B43" s="19"/>
      <c r="C43" s="19"/>
      <c r="D43" s="20"/>
      <c r="E43" s="99"/>
      <c r="F43" s="22"/>
      <c r="G43" s="19"/>
      <c r="H43" s="19"/>
      <c r="I43" s="82"/>
      <c r="J43" s="141"/>
    </row>
    <row r="44" spans="1:10" s="25" customFormat="1" ht="15.4" customHeight="1">
      <c r="A44" s="79">
        <v>31</v>
      </c>
      <c r="B44" s="375" t="s">
        <v>60</v>
      </c>
      <c r="C44" s="16" t="s">
        <v>61</v>
      </c>
      <c r="D44" s="37" t="s">
        <v>6</v>
      </c>
      <c r="E44" s="99"/>
      <c r="F44" s="52"/>
      <c r="G44" s="24" t="s">
        <v>17</v>
      </c>
      <c r="H44" s="24" t="s">
        <v>17</v>
      </c>
      <c r="I44" s="71" t="s">
        <v>17</v>
      </c>
      <c r="J44" s="141"/>
    </row>
    <row r="45" spans="1:10" s="25" customFormat="1" ht="20" customHeight="1">
      <c r="A45" s="79">
        <v>32</v>
      </c>
      <c r="B45" s="377"/>
      <c r="C45" s="16"/>
      <c r="D45" s="39" t="s">
        <v>17</v>
      </c>
      <c r="E45" s="99"/>
      <c r="F45" s="51" t="s">
        <v>62</v>
      </c>
      <c r="G45" s="28" t="s">
        <v>15</v>
      </c>
      <c r="H45" s="151">
        <f>200*3750/3500*(2500/3750)</f>
        <v>142.85714285714283</v>
      </c>
      <c r="I45" s="164" t="str">
        <f>IF(G45="Maak uw keuze (verplicht!)","Keuze maken in kolom G",IF(G45="Nee, niet verkrijgbaar",0,IF(G45="Ja, optioneel (tegen meerprijs)",0,IF(G45="Ja, standaard onderdeel van (prijs) basisuitvoering",H45))))</f>
        <v>Keuze maken in kolom G</v>
      </c>
      <c r="J45" s="141"/>
    </row>
    <row r="46" spans="1:10" s="25" customFormat="1" ht="13">
      <c r="A46" s="69"/>
      <c r="B46" s="19"/>
      <c r="C46" s="19"/>
      <c r="D46" s="20"/>
      <c r="E46" s="99"/>
      <c r="F46" s="22"/>
      <c r="G46" s="19"/>
      <c r="H46" s="19"/>
      <c r="I46" s="82"/>
      <c r="J46" s="141"/>
    </row>
    <row r="47" spans="1:10" s="25" customFormat="1" ht="16.149999999999999" customHeight="1">
      <c r="A47" s="70">
        <v>33</v>
      </c>
      <c r="B47" s="375" t="s">
        <v>63</v>
      </c>
      <c r="C47" s="16" t="s">
        <v>64</v>
      </c>
      <c r="D47" s="37" t="s">
        <v>6</v>
      </c>
      <c r="E47" s="99"/>
      <c r="F47" s="52"/>
      <c r="G47" s="24" t="s">
        <v>17</v>
      </c>
      <c r="H47" s="24" t="s">
        <v>17</v>
      </c>
      <c r="I47" s="71" t="s">
        <v>17</v>
      </c>
      <c r="J47" s="141"/>
    </row>
    <row r="48" spans="1:10" s="25" customFormat="1" ht="16.149999999999999" customHeight="1">
      <c r="A48" s="70">
        <v>34</v>
      </c>
      <c r="B48" s="377"/>
      <c r="C48" s="16" t="s">
        <v>65</v>
      </c>
      <c r="D48" s="37" t="s">
        <v>6</v>
      </c>
      <c r="E48" s="99"/>
      <c r="F48" s="52"/>
      <c r="G48" s="24" t="s">
        <v>17</v>
      </c>
      <c r="H48" s="24" t="s">
        <v>17</v>
      </c>
      <c r="I48" s="71" t="s">
        <v>17</v>
      </c>
      <c r="J48" s="141"/>
    </row>
    <row r="49" spans="1:10" s="4" customFormat="1" ht="52.5" thickBot="1">
      <c r="A49" s="73"/>
      <c r="B49" s="40"/>
      <c r="C49" s="41"/>
      <c r="D49" s="42"/>
      <c r="E49" s="54"/>
      <c r="F49" s="43"/>
      <c r="G49" s="44"/>
      <c r="H49" s="66" t="s">
        <v>249</v>
      </c>
      <c r="I49" s="111" t="s">
        <v>66</v>
      </c>
      <c r="J49" s="86"/>
    </row>
    <row r="50" spans="1:10" s="4" customFormat="1" ht="38.25" customHeight="1" thickBot="1">
      <c r="A50" s="391"/>
      <c r="B50" s="392"/>
      <c r="C50" s="392"/>
      <c r="D50" s="392"/>
      <c r="E50" s="392"/>
      <c r="F50" s="392"/>
      <c r="G50" s="101"/>
      <c r="H50" s="112">
        <f>SUM(H9:H48)</f>
        <v>714.28571428571422</v>
      </c>
      <c r="I50" s="198">
        <f>SUM(I9:I48)</f>
        <v>0</v>
      </c>
      <c r="J50" s="86"/>
    </row>
    <row r="51" spans="1:10" s="4" customFormat="1" ht="24" customHeight="1">
      <c r="A51" s="83"/>
      <c r="D51" s="45"/>
      <c r="E51" s="45"/>
      <c r="F51" s="45"/>
      <c r="G51" s="103"/>
      <c r="H51" s="104"/>
      <c r="I51" s="105"/>
      <c r="J51" s="106"/>
    </row>
    <row r="52" spans="1:10" s="4" customFormat="1" ht="22.5" customHeight="1" thickBot="1">
      <c r="A52" s="84"/>
      <c r="B52" s="76" t="s">
        <v>67</v>
      </c>
      <c r="C52" s="362" t="s">
        <v>68</v>
      </c>
      <c r="D52" s="363"/>
      <c r="E52" s="85"/>
      <c r="F52" s="85"/>
      <c r="G52" s="107"/>
      <c r="H52" s="108"/>
      <c r="I52" s="109"/>
      <c r="J52" s="110"/>
    </row>
    <row r="53" spans="1:10" s="4" customFormat="1" ht="38.25" customHeight="1">
      <c r="A53" s="45"/>
      <c r="B53" s="45"/>
      <c r="C53" s="45"/>
      <c r="D53" s="45"/>
      <c r="E53" s="45"/>
      <c r="F53" s="45"/>
      <c r="G53" s="103"/>
      <c r="H53" s="104"/>
      <c r="I53" s="105"/>
      <c r="J53" s="105"/>
    </row>
    <row r="54" spans="1:10" ht="16.149999999999999" customHeight="1"/>
    <row r="55" spans="1:10" ht="16.149999999999999" customHeight="1"/>
    <row r="56" spans="1:10" ht="16.149999999999999" customHeight="1"/>
    <row r="57" spans="1:10" ht="16.149999999999999" customHeight="1"/>
  </sheetData>
  <sheetProtection algorithmName="SHA-512" hashValue="dg+nJ+04lWhjVtYAq96Pz8mhYa6x7cIvSu46Ft30ONA4sxzt+VxqWzJx3PIdmopUX9sVRDRvHHIERe3H6KNx2A==" saltValue="7obR/liZuKS1aqTotGkpJQ==" spinCount="100000" sheet="1" objects="1" scenarios="1"/>
  <mergeCells count="16">
    <mergeCell ref="C52:D52"/>
    <mergeCell ref="A6:D6"/>
    <mergeCell ref="F6:J6"/>
    <mergeCell ref="B8:B10"/>
    <mergeCell ref="B12:B16"/>
    <mergeCell ref="A50:F50"/>
    <mergeCell ref="B41:B42"/>
    <mergeCell ref="B47:B48"/>
    <mergeCell ref="B20:B35"/>
    <mergeCell ref="B37:B39"/>
    <mergeCell ref="B44:B45"/>
    <mergeCell ref="A1:J1"/>
    <mergeCell ref="A2:J2"/>
    <mergeCell ref="A3:J3"/>
    <mergeCell ref="E4:J5"/>
    <mergeCell ref="A5:B5"/>
  </mergeCells>
  <conditionalFormatting sqref="D5 D20:D35">
    <cfRule type="cellIs" dxfId="93" priority="46" operator="equal">
      <formula>"Ja"</formula>
    </cfRule>
    <cfRule type="cellIs" dxfId="92" priority="47" operator="equal">
      <formula>"Nee"</formula>
    </cfRule>
  </conditionalFormatting>
  <conditionalFormatting sqref="D8:D10">
    <cfRule type="cellIs" dxfId="91" priority="44" operator="equal">
      <formula>"Ja"</formula>
    </cfRule>
    <cfRule type="cellIs" dxfId="90" priority="45" operator="equal">
      <formula>"Nee"</formula>
    </cfRule>
  </conditionalFormatting>
  <conditionalFormatting sqref="D12:D15">
    <cfRule type="cellIs" dxfId="89" priority="42" operator="equal">
      <formula>"Ja"</formula>
    </cfRule>
    <cfRule type="cellIs" dxfId="88" priority="43" operator="equal">
      <formula>"Nee"</formula>
    </cfRule>
  </conditionalFormatting>
  <conditionalFormatting sqref="D18">
    <cfRule type="cellIs" dxfId="87" priority="26" operator="equal">
      <formula>"Ja"</formula>
    </cfRule>
    <cfRule type="cellIs" dxfId="86" priority="27" operator="equal">
      <formula>"Nee"</formula>
    </cfRule>
  </conditionalFormatting>
  <conditionalFormatting sqref="D37:D39">
    <cfRule type="cellIs" dxfId="85" priority="22" operator="equal">
      <formula>"Ja"</formula>
    </cfRule>
    <cfRule type="cellIs" dxfId="84" priority="23" operator="equal">
      <formula>"Nee"</formula>
    </cfRule>
  </conditionalFormatting>
  <conditionalFormatting sqref="D41:D42">
    <cfRule type="cellIs" dxfId="83" priority="16" operator="equal">
      <formula>"Ja"</formula>
    </cfRule>
    <cfRule type="cellIs" dxfId="82" priority="17" operator="equal">
      <formula>"Nee"</formula>
    </cfRule>
  </conditionalFormatting>
  <conditionalFormatting sqref="D44">
    <cfRule type="cellIs" dxfId="81" priority="18" operator="equal">
      <formula>"Ja"</formula>
    </cfRule>
    <cfRule type="cellIs" dxfId="80" priority="19" operator="equal">
      <formula>"Nee"</formula>
    </cfRule>
  </conditionalFormatting>
  <conditionalFormatting sqref="D47:D49">
    <cfRule type="cellIs" dxfId="79" priority="12" operator="equal">
      <formula>"Ja"</formula>
    </cfRule>
    <cfRule type="cellIs" dxfId="78" priority="13" operator="equal">
      <formula>"Nee"</formula>
    </cfRule>
  </conditionalFormatting>
  <conditionalFormatting sqref="E49">
    <cfRule type="cellIs" dxfId="77" priority="14" operator="equal">
      <formula>"Ja"</formula>
    </cfRule>
    <cfRule type="cellIs" dxfId="76" priority="15" operator="equal">
      <formula>"Nee"</formula>
    </cfRule>
  </conditionalFormatting>
  <conditionalFormatting sqref="G14">
    <cfRule type="containsText" dxfId="75" priority="4" operator="containsText" text="Ja, optioneel (tegen meerprijs)">
      <formula>NOT(ISERROR(SEARCH("Ja, optioneel (tegen meerprijs)",G14)))</formula>
    </cfRule>
    <cfRule type="containsText" dxfId="74" priority="5" operator="containsText" text="Nee, niet verkrijgbaar">
      <formula>NOT(ISERROR(SEARCH("Nee, niet verkrijgbaar",G14)))</formula>
    </cfRule>
    <cfRule type="containsText" dxfId="73" priority="11" operator="containsText" text="Ja, standaard onderdeel van (prijs) basisuitvoering">
      <formula>NOT(ISERROR(SEARCH("Ja, standaard onderdeel van (prijs) basisuitvoering",G14)))</formula>
    </cfRule>
  </conditionalFormatting>
  <conditionalFormatting sqref="G16 G18 G21 G42 G45">
    <cfRule type="containsText" dxfId="72" priority="1" operator="containsText" text="Ja, optioneel (tegen meerprijs)">
      <formula>NOT(ISERROR(SEARCH("Ja, optioneel (tegen meerprijs)",G16)))</formula>
    </cfRule>
    <cfRule type="containsText" dxfId="71" priority="2" operator="containsText" text="Nee, niet verkrijgbaar">
      <formula>NOT(ISERROR(SEARCH("Nee, niet verkrijgbaar",G16)))</formula>
    </cfRule>
    <cfRule type="containsText" dxfId="70" priority="3" operator="containsText" text="Ja, standaard onderdeel van (prijs) basisuitvoering">
      <formula>NOT(ISERROR(SEARCH("Ja, standaard onderdeel van (prijs) basisuitvoering",G16)))</formula>
    </cfRule>
  </conditionalFormatting>
  <dataValidations count="2">
    <dataValidation type="list" allowBlank="1" showInputMessage="1" showErrorMessage="1" sqref="D5 D12:D15 D44 D41:D42 D47:D48 D37:D39 D18 D8:D10 D49:E49 D20:D35" xr:uid="{879CFD6D-9012-4A03-9B70-D68BEB654B78}">
      <formula1>"Maak uw keuze, Ja, Nee"</formula1>
    </dataValidation>
    <dataValidation type="list" allowBlank="1" showInputMessage="1" showErrorMessage="1" sqref="G14 G21 G42 G16 G18 G45" xr:uid="{D8ED286D-10C9-4AB7-9687-6D1D73425B1A}">
      <formula1>$K$7:$K$10</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295E0-9B5F-4354-97DA-661D5C074FC5}">
  <dimension ref="A1:N57"/>
  <sheetViews>
    <sheetView topLeftCell="A32" zoomScaleNormal="100" workbookViewId="0">
      <selection activeCell="C45" sqref="C45"/>
    </sheetView>
  </sheetViews>
  <sheetFormatPr defaultColWidth="7.58203125" defaultRowHeight="0" customHeight="1" zeroHeight="1"/>
  <cols>
    <col min="1" max="1" width="3.25" style="2" bestFit="1" customWidth="1"/>
    <col min="2" max="2" width="32.08203125" bestFit="1" customWidth="1"/>
    <col min="3" max="3" width="54.75" customWidth="1"/>
    <col min="4" max="4" width="22.58203125" customWidth="1"/>
    <col min="5" max="5" width="9" customWidth="1"/>
    <col min="6" max="6" width="36.08203125" customWidth="1"/>
    <col min="7" max="7" width="23" bestFit="1" customWidth="1"/>
    <col min="8" max="8" width="19.75" bestFit="1" customWidth="1"/>
    <col min="9" max="9" width="19.5" bestFit="1" customWidth="1"/>
    <col min="10" max="10" width="19.75" bestFit="1" customWidth="1"/>
    <col min="11" max="11" width="79.25" customWidth="1"/>
    <col min="12" max="12" width="7.58203125" hidden="1" customWidth="1"/>
  </cols>
  <sheetData>
    <row r="1" spans="1:14" ht="81.75" customHeight="1" thickBot="1">
      <c r="A1" s="393" t="s">
        <v>0</v>
      </c>
      <c r="B1" s="394"/>
      <c r="C1" s="394"/>
      <c r="D1" s="394"/>
      <c r="E1" s="394"/>
      <c r="F1" s="394"/>
      <c r="G1" s="394"/>
      <c r="H1" s="394"/>
      <c r="I1" s="394"/>
      <c r="J1" s="395"/>
      <c r="K1" s="122"/>
      <c r="L1" s="122"/>
      <c r="M1" s="122"/>
      <c r="N1" s="122"/>
    </row>
    <row r="2" spans="1:14" ht="95.25" customHeight="1" thickBot="1">
      <c r="A2" s="398" t="s">
        <v>191</v>
      </c>
      <c r="B2" s="399"/>
      <c r="C2" s="399"/>
      <c r="D2" s="399"/>
      <c r="E2" s="399"/>
      <c r="F2" s="399"/>
      <c r="G2" s="399"/>
      <c r="H2" s="399"/>
      <c r="I2" s="400"/>
      <c r="J2" s="401"/>
      <c r="L2" t="s">
        <v>15</v>
      </c>
    </row>
    <row r="3" spans="1:14" ht="27" customHeight="1">
      <c r="A3" s="367" t="s">
        <v>192</v>
      </c>
      <c r="B3" s="368"/>
      <c r="C3" s="368"/>
      <c r="D3" s="368"/>
      <c r="E3" s="368"/>
      <c r="F3" s="368"/>
      <c r="G3" s="368"/>
      <c r="H3" s="368"/>
      <c r="I3" s="368"/>
      <c r="J3" s="369"/>
      <c r="L3" t="s">
        <v>18</v>
      </c>
    </row>
    <row r="4" spans="1:14" s="25" customFormat="1" ht="26" hidden="1">
      <c r="A4" s="68" t="s">
        <v>3</v>
      </c>
      <c r="B4" s="36"/>
      <c r="C4" s="36"/>
      <c r="D4" s="35" t="s">
        <v>4</v>
      </c>
      <c r="E4" s="378"/>
      <c r="F4" s="379"/>
      <c r="G4" s="379"/>
      <c r="H4" s="379"/>
      <c r="I4" s="379"/>
      <c r="J4" s="380"/>
      <c r="L4" s="25" t="s">
        <v>20</v>
      </c>
    </row>
    <row r="5" spans="1:14" s="25" customFormat="1" ht="31.5" customHeight="1">
      <c r="A5" s="370"/>
      <c r="B5" s="371"/>
      <c r="C5" s="23" t="s">
        <v>5</v>
      </c>
      <c r="D5" s="37" t="s">
        <v>6</v>
      </c>
      <c r="E5" s="381"/>
      <c r="F5" s="382"/>
      <c r="G5" s="382"/>
      <c r="H5" s="382"/>
      <c r="I5" s="382"/>
      <c r="J5" s="383"/>
      <c r="L5" s="25" t="s">
        <v>22</v>
      </c>
    </row>
    <row r="6" spans="1:14" ht="24.75" customHeight="1">
      <c r="A6" s="404" t="s">
        <v>193</v>
      </c>
      <c r="B6" s="405"/>
      <c r="C6" s="405"/>
      <c r="D6" s="405"/>
      <c r="E6" s="99"/>
      <c r="F6" s="406" t="s">
        <v>8</v>
      </c>
      <c r="G6" s="405"/>
      <c r="H6" s="405"/>
      <c r="I6" s="405"/>
      <c r="J6" s="407"/>
    </row>
    <row r="7" spans="1:14" s="25" customFormat="1" ht="26">
      <c r="A7" s="68" t="s">
        <v>9</v>
      </c>
      <c r="B7" s="36"/>
      <c r="C7" s="36"/>
      <c r="D7" s="35" t="s">
        <v>10</v>
      </c>
      <c r="E7" s="99"/>
      <c r="F7" s="38" t="s">
        <v>11</v>
      </c>
      <c r="G7" s="38" t="s">
        <v>12</v>
      </c>
      <c r="H7" s="38" t="s">
        <v>13</v>
      </c>
      <c r="I7" s="100" t="s">
        <v>14</v>
      </c>
      <c r="J7" s="141"/>
    </row>
    <row r="8" spans="1:14" ht="26.5">
      <c r="A8" s="79">
        <v>1</v>
      </c>
      <c r="B8" s="372"/>
      <c r="C8" s="16" t="s">
        <v>194</v>
      </c>
      <c r="D8" s="64" t="s">
        <v>6</v>
      </c>
      <c r="E8" s="99"/>
      <c r="F8" s="6"/>
      <c r="G8" s="24" t="s">
        <v>17</v>
      </c>
      <c r="H8" s="24" t="s">
        <v>17</v>
      </c>
      <c r="I8" s="71" t="s">
        <v>17</v>
      </c>
      <c r="J8" s="177"/>
    </row>
    <row r="9" spans="1:14" ht="16">
      <c r="A9" s="79">
        <v>2</v>
      </c>
      <c r="B9" s="373"/>
      <c r="C9" s="7" t="s">
        <v>195</v>
      </c>
      <c r="D9" s="64" t="s">
        <v>6</v>
      </c>
      <c r="E9" s="99"/>
      <c r="F9" s="7"/>
      <c r="G9" s="24" t="s">
        <v>17</v>
      </c>
      <c r="H9" s="24" t="s">
        <v>17</v>
      </c>
      <c r="I9" s="71" t="s">
        <v>17</v>
      </c>
      <c r="J9" s="67"/>
    </row>
    <row r="10" spans="1:14" ht="16">
      <c r="A10" s="79">
        <v>3</v>
      </c>
      <c r="B10" s="374"/>
      <c r="C10" s="8" t="s">
        <v>21</v>
      </c>
      <c r="D10" s="64" t="s">
        <v>6</v>
      </c>
      <c r="E10" s="99"/>
      <c r="F10" s="6"/>
      <c r="G10" s="24" t="s">
        <v>17</v>
      </c>
      <c r="H10" s="24" t="s">
        <v>17</v>
      </c>
      <c r="I10" s="71" t="s">
        <v>17</v>
      </c>
      <c r="J10" s="67"/>
    </row>
    <row r="11" spans="1:14" ht="16">
      <c r="A11" s="80"/>
      <c r="B11" s="21"/>
      <c r="C11" s="21"/>
      <c r="D11" s="21"/>
      <c r="E11" s="99"/>
      <c r="F11" s="21"/>
      <c r="G11" s="165"/>
      <c r="H11" s="165"/>
      <c r="I11" s="166"/>
      <c r="J11" s="67"/>
    </row>
    <row r="12" spans="1:14" ht="16">
      <c r="A12" s="70">
        <v>4</v>
      </c>
      <c r="B12" s="375" t="s">
        <v>23</v>
      </c>
      <c r="C12" s="5" t="s">
        <v>24</v>
      </c>
      <c r="D12" s="64" t="s">
        <v>6</v>
      </c>
      <c r="E12" s="99"/>
      <c r="F12" s="5"/>
      <c r="G12" s="24" t="s">
        <v>17</v>
      </c>
      <c r="H12" s="1" t="s">
        <v>17</v>
      </c>
      <c r="I12" s="71" t="s">
        <v>17</v>
      </c>
      <c r="J12" s="67"/>
    </row>
    <row r="13" spans="1:14" ht="16">
      <c r="A13" s="70">
        <v>5</v>
      </c>
      <c r="B13" s="376"/>
      <c r="C13" s="5" t="s">
        <v>25</v>
      </c>
      <c r="D13" s="64" t="s">
        <v>6</v>
      </c>
      <c r="E13" s="99"/>
      <c r="F13" s="5" t="s">
        <v>26</v>
      </c>
      <c r="G13" s="24" t="s">
        <v>17</v>
      </c>
      <c r="H13" s="1" t="s">
        <v>17</v>
      </c>
      <c r="I13" s="71" t="s">
        <v>17</v>
      </c>
      <c r="J13" s="67"/>
    </row>
    <row r="14" spans="1:14" ht="16">
      <c r="A14" s="70">
        <v>6</v>
      </c>
      <c r="B14" s="376"/>
      <c r="C14" s="5" t="s">
        <v>27</v>
      </c>
      <c r="D14" s="64" t="s">
        <v>6</v>
      </c>
      <c r="E14" s="99"/>
      <c r="F14" s="5" t="s">
        <v>26</v>
      </c>
      <c r="G14" s="24" t="s">
        <v>17</v>
      </c>
      <c r="H14" s="1" t="s">
        <v>196</v>
      </c>
      <c r="I14" s="71" t="s">
        <v>17</v>
      </c>
      <c r="J14" s="67"/>
    </row>
    <row r="15" spans="1:14" ht="25" customHeight="1">
      <c r="A15" s="70">
        <v>9</v>
      </c>
      <c r="B15" s="377"/>
      <c r="C15" s="10"/>
      <c r="D15" s="39" t="s">
        <v>17</v>
      </c>
      <c r="E15" s="99"/>
      <c r="F15" s="5" t="s">
        <v>30</v>
      </c>
      <c r="G15" s="28" t="s">
        <v>15</v>
      </c>
      <c r="H15" s="150">
        <f>200*3750/3500*(2500/3750)</f>
        <v>142.85714285714283</v>
      </c>
      <c r="I15" s="164" t="str">
        <f>IF(G15="Maak uw keuze (verplicht!)","Keuze maken in kolom G",IF(G15="Nee, niet verkrijgbaar",0,IF(G15="Ja, optioneel (tegen meerprijs)",0,IF(G15="Ja, standaard onderdeel van (prijs) basisuitvoering",H15))))</f>
        <v>Keuze maken in kolom G</v>
      </c>
      <c r="J15" s="67"/>
    </row>
    <row r="16" spans="1:14" ht="16">
      <c r="A16" s="69"/>
      <c r="B16" s="19"/>
      <c r="C16" s="19"/>
      <c r="D16" s="20"/>
      <c r="E16" s="99"/>
      <c r="F16" s="19"/>
      <c r="G16" s="167"/>
      <c r="H16" s="167"/>
      <c r="I16" s="168"/>
      <c r="J16" s="67"/>
    </row>
    <row r="17" spans="1:10" ht="25.15" customHeight="1">
      <c r="A17" s="70">
        <v>10</v>
      </c>
      <c r="B17" s="11" t="s">
        <v>31</v>
      </c>
      <c r="C17" s="144" t="s">
        <v>197</v>
      </c>
      <c r="D17" s="64" t="s">
        <v>6</v>
      </c>
      <c r="E17" s="99"/>
      <c r="F17" s="13" t="s">
        <v>33</v>
      </c>
      <c r="G17" s="28" t="s">
        <v>15</v>
      </c>
      <c r="H17" s="150">
        <f>200*3750/3500*(2500/3750)</f>
        <v>142.85714285714283</v>
      </c>
      <c r="I17" s="164" t="str">
        <f>IF(G17="Maak uw keuze (verplicht!)","Keuze maken in kolom G",IF(G17="Nee, niet verkrijgbaar",0,IF(G17="Ja, optioneel (tegen meerprijs)",0,IF(G17="Ja, standaard onderdeel van (prijs) basisuitvoering",H17))))</f>
        <v>Keuze maken in kolom G</v>
      </c>
      <c r="J17" s="67"/>
    </row>
    <row r="18" spans="1:10" ht="16">
      <c r="A18" s="69"/>
      <c r="B18" s="19"/>
      <c r="C18" s="19"/>
      <c r="D18" s="20"/>
      <c r="E18" s="99"/>
      <c r="F18" s="19"/>
      <c r="G18" s="167"/>
      <c r="H18" s="167"/>
      <c r="I18" s="168"/>
      <c r="J18" s="67"/>
    </row>
    <row r="19" spans="1:10" ht="16">
      <c r="A19" s="70">
        <v>11</v>
      </c>
      <c r="B19" s="385" t="s">
        <v>34</v>
      </c>
      <c r="C19" s="5" t="s">
        <v>35</v>
      </c>
      <c r="D19" s="64" t="s">
        <v>6</v>
      </c>
      <c r="E19" s="99"/>
      <c r="F19" s="14"/>
      <c r="G19" s="24" t="s">
        <v>17</v>
      </c>
      <c r="H19" s="24" t="s">
        <v>17</v>
      </c>
      <c r="I19" s="71" t="s">
        <v>17</v>
      </c>
      <c r="J19" s="67"/>
    </row>
    <row r="20" spans="1:10" ht="25.15" customHeight="1">
      <c r="A20" s="70">
        <v>12</v>
      </c>
      <c r="B20" s="386"/>
      <c r="C20" s="5" t="s">
        <v>36</v>
      </c>
      <c r="D20" s="64" t="s">
        <v>6</v>
      </c>
      <c r="E20" s="99"/>
      <c r="F20" s="9" t="s">
        <v>37</v>
      </c>
      <c r="G20" s="28" t="s">
        <v>15</v>
      </c>
      <c r="H20" s="150">
        <f>200*3750/3500*(2500/3750)</f>
        <v>142.85714285714283</v>
      </c>
      <c r="I20" s="164" t="str">
        <f>IF(G20="Maak uw keuze (verplicht!)","Keuze maken in kolom G",IF(G20="Nee, niet verkrijgbaar",0,IF(G20="Ja, optioneel (tegen meerprijs)",0,IF(G20="Ja, standaard onderdeel van (prijs) basisuitvoering",H20))))</f>
        <v>Keuze maken in kolom G</v>
      </c>
      <c r="J20" s="67"/>
    </row>
    <row r="21" spans="1:10" ht="16">
      <c r="A21" s="70">
        <v>13</v>
      </c>
      <c r="B21" s="386"/>
      <c r="C21" s="5" t="s">
        <v>38</v>
      </c>
      <c r="D21" s="64" t="s">
        <v>6</v>
      </c>
      <c r="E21" s="99"/>
      <c r="F21" s="15"/>
      <c r="G21" s="24" t="s">
        <v>17</v>
      </c>
      <c r="H21" s="24" t="s">
        <v>17</v>
      </c>
      <c r="I21" s="71" t="s">
        <v>17</v>
      </c>
      <c r="J21" s="67"/>
    </row>
    <row r="22" spans="1:10" ht="16">
      <c r="A22" s="70">
        <v>14</v>
      </c>
      <c r="B22" s="386"/>
      <c r="C22" s="29" t="s">
        <v>39</v>
      </c>
      <c r="D22" s="64" t="s">
        <v>6</v>
      </c>
      <c r="E22" s="99"/>
      <c r="F22" s="15"/>
      <c r="G22" s="24" t="s">
        <v>17</v>
      </c>
      <c r="H22" s="24" t="s">
        <v>17</v>
      </c>
      <c r="I22" s="71" t="s">
        <v>17</v>
      </c>
      <c r="J22" s="67"/>
    </row>
    <row r="23" spans="1:10" ht="16">
      <c r="A23" s="70">
        <v>15</v>
      </c>
      <c r="B23" s="386"/>
      <c r="C23" s="16" t="s">
        <v>40</v>
      </c>
      <c r="D23" s="64" t="s">
        <v>6</v>
      </c>
      <c r="E23" s="99"/>
      <c r="F23" s="15"/>
      <c r="G23" s="24" t="s">
        <v>17</v>
      </c>
      <c r="H23" s="24" t="s">
        <v>17</v>
      </c>
      <c r="I23" s="71" t="s">
        <v>17</v>
      </c>
      <c r="J23" s="67"/>
    </row>
    <row r="24" spans="1:10" ht="26.5">
      <c r="A24" s="70">
        <v>15</v>
      </c>
      <c r="B24" s="386"/>
      <c r="C24" s="16" t="s">
        <v>41</v>
      </c>
      <c r="D24" s="64" t="s">
        <v>6</v>
      </c>
      <c r="E24" s="99"/>
      <c r="F24" s="15"/>
      <c r="G24" s="24" t="s">
        <v>17</v>
      </c>
      <c r="H24" s="24" t="s">
        <v>17</v>
      </c>
      <c r="I24" s="71" t="s">
        <v>17</v>
      </c>
      <c r="J24" s="67"/>
    </row>
    <row r="25" spans="1:10" ht="16">
      <c r="A25" s="70"/>
      <c r="B25" s="386"/>
      <c r="C25" s="16" t="s">
        <v>198</v>
      </c>
      <c r="D25" s="64" t="s">
        <v>6</v>
      </c>
      <c r="E25" s="99"/>
      <c r="F25" s="15"/>
      <c r="G25" s="24" t="s">
        <v>17</v>
      </c>
      <c r="H25" s="24" t="s">
        <v>17</v>
      </c>
      <c r="I25" s="71" t="s">
        <v>17</v>
      </c>
      <c r="J25" s="67"/>
    </row>
    <row r="26" spans="1:10" ht="16">
      <c r="A26" s="70">
        <v>15</v>
      </c>
      <c r="B26" s="386"/>
      <c r="C26" s="16" t="s">
        <v>42</v>
      </c>
      <c r="D26" s="64" t="s">
        <v>6</v>
      </c>
      <c r="E26" s="99"/>
      <c r="F26" s="15"/>
      <c r="G26" s="24" t="s">
        <v>17</v>
      </c>
      <c r="H26" s="24" t="s">
        <v>17</v>
      </c>
      <c r="I26" s="71" t="s">
        <v>17</v>
      </c>
      <c r="J26" s="67"/>
    </row>
    <row r="27" spans="1:10" ht="16">
      <c r="A27" s="70">
        <v>16</v>
      </c>
      <c r="B27" s="386"/>
      <c r="C27" s="16" t="s">
        <v>43</v>
      </c>
      <c r="D27" s="64" t="s">
        <v>6</v>
      </c>
      <c r="E27" s="99"/>
      <c r="F27" s="15"/>
      <c r="G27" s="24" t="s">
        <v>17</v>
      </c>
      <c r="H27" s="24" t="s">
        <v>17</v>
      </c>
      <c r="I27" s="71" t="s">
        <v>17</v>
      </c>
      <c r="J27" s="67"/>
    </row>
    <row r="28" spans="1:10" ht="16">
      <c r="A28" s="70">
        <v>17</v>
      </c>
      <c r="B28" s="386"/>
      <c r="C28" s="29" t="s">
        <v>44</v>
      </c>
      <c r="D28" s="64" t="s">
        <v>6</v>
      </c>
      <c r="E28" s="99"/>
      <c r="F28" s="15"/>
      <c r="G28" s="24" t="s">
        <v>17</v>
      </c>
      <c r="H28" s="24" t="s">
        <v>17</v>
      </c>
      <c r="I28" s="71" t="s">
        <v>17</v>
      </c>
      <c r="J28" s="67"/>
    </row>
    <row r="29" spans="1:10" ht="16">
      <c r="A29" s="70">
        <v>18</v>
      </c>
      <c r="B29" s="386"/>
      <c r="C29" s="29" t="s">
        <v>45</v>
      </c>
      <c r="D29" s="64" t="s">
        <v>6</v>
      </c>
      <c r="E29" s="99"/>
      <c r="F29" s="15"/>
      <c r="G29" s="24" t="s">
        <v>17</v>
      </c>
      <c r="H29" s="24" t="s">
        <v>17</v>
      </c>
      <c r="I29" s="71" t="s">
        <v>17</v>
      </c>
      <c r="J29" s="67"/>
    </row>
    <row r="30" spans="1:10" ht="16">
      <c r="A30" s="70">
        <v>19</v>
      </c>
      <c r="B30" s="386"/>
      <c r="C30" s="16" t="s">
        <v>46</v>
      </c>
      <c r="D30" s="64" t="s">
        <v>6</v>
      </c>
      <c r="E30" s="99"/>
      <c r="F30" s="15"/>
      <c r="G30" s="24" t="s">
        <v>17</v>
      </c>
      <c r="H30" s="24" t="s">
        <v>17</v>
      </c>
      <c r="I30" s="71" t="s">
        <v>17</v>
      </c>
      <c r="J30" s="67"/>
    </row>
    <row r="31" spans="1:10" ht="16">
      <c r="A31" s="70">
        <v>20</v>
      </c>
      <c r="B31" s="386"/>
      <c r="C31" s="29" t="s">
        <v>179</v>
      </c>
      <c r="D31" s="64" t="s">
        <v>6</v>
      </c>
      <c r="E31" s="99"/>
      <c r="F31" s="15"/>
      <c r="G31" s="24" t="s">
        <v>17</v>
      </c>
      <c r="H31" s="24" t="s">
        <v>17</v>
      </c>
      <c r="I31" s="71" t="s">
        <v>17</v>
      </c>
      <c r="J31" s="67"/>
    </row>
    <row r="32" spans="1:10" ht="16">
      <c r="A32" s="70">
        <v>21</v>
      </c>
      <c r="B32" s="386"/>
      <c r="C32" s="29" t="s">
        <v>180</v>
      </c>
      <c r="D32" s="64" t="s">
        <v>6</v>
      </c>
      <c r="E32" s="99"/>
      <c r="F32" s="15"/>
      <c r="G32" s="24" t="s">
        <v>17</v>
      </c>
      <c r="H32" s="24" t="s">
        <v>17</v>
      </c>
      <c r="I32" s="71" t="s">
        <v>17</v>
      </c>
      <c r="J32" s="67"/>
    </row>
    <row r="33" spans="1:10" ht="16">
      <c r="A33" s="70">
        <v>22</v>
      </c>
      <c r="B33" s="386"/>
      <c r="C33" s="29" t="s">
        <v>48</v>
      </c>
      <c r="D33" s="64" t="s">
        <v>6</v>
      </c>
      <c r="E33" s="99"/>
      <c r="F33" s="15"/>
      <c r="G33" s="24" t="s">
        <v>17</v>
      </c>
      <c r="H33" s="24" t="s">
        <v>17</v>
      </c>
      <c r="I33" s="71" t="s">
        <v>17</v>
      </c>
      <c r="J33" s="67"/>
    </row>
    <row r="34" spans="1:10" ht="16">
      <c r="A34" s="70">
        <v>23</v>
      </c>
      <c r="B34" s="386"/>
      <c r="C34" s="16" t="s">
        <v>49</v>
      </c>
      <c r="D34" s="64" t="s">
        <v>6</v>
      </c>
      <c r="E34" s="99"/>
      <c r="F34" s="15"/>
      <c r="G34" s="24" t="s">
        <v>17</v>
      </c>
      <c r="H34" s="24" t="s">
        <v>17</v>
      </c>
      <c r="I34" s="71" t="s">
        <v>17</v>
      </c>
      <c r="J34" s="67"/>
    </row>
    <row r="35" spans="1:10" ht="16">
      <c r="A35" s="70">
        <v>24</v>
      </c>
      <c r="B35" s="387"/>
      <c r="C35" s="16" t="s">
        <v>51</v>
      </c>
      <c r="D35" s="64" t="s">
        <v>6</v>
      </c>
      <c r="E35" s="99"/>
      <c r="F35" s="15"/>
      <c r="G35" s="24" t="s">
        <v>17</v>
      </c>
      <c r="H35" s="24" t="s">
        <v>17</v>
      </c>
      <c r="I35" s="71" t="s">
        <v>17</v>
      </c>
      <c r="J35" s="67"/>
    </row>
    <row r="36" spans="1:10" ht="16">
      <c r="A36" s="69"/>
      <c r="B36" s="19"/>
      <c r="C36" s="19"/>
      <c r="D36" s="20"/>
      <c r="E36" s="99"/>
      <c r="F36" s="19"/>
      <c r="G36" s="167"/>
      <c r="H36" s="167"/>
      <c r="I36" s="168"/>
      <c r="J36" s="67"/>
    </row>
    <row r="37" spans="1:10" ht="25">
      <c r="A37" s="70">
        <v>25</v>
      </c>
      <c r="B37" s="388" t="s">
        <v>52</v>
      </c>
      <c r="C37" s="9" t="s">
        <v>53</v>
      </c>
      <c r="D37" s="64" t="s">
        <v>6</v>
      </c>
      <c r="E37" s="99"/>
      <c r="F37" s="15"/>
      <c r="G37" s="24" t="s">
        <v>17</v>
      </c>
      <c r="H37" s="24" t="s">
        <v>17</v>
      </c>
      <c r="I37" s="71" t="s">
        <v>17</v>
      </c>
      <c r="J37" s="67"/>
    </row>
    <row r="38" spans="1:10" ht="16">
      <c r="A38" s="70">
        <v>29</v>
      </c>
      <c r="B38" s="389"/>
      <c r="C38" s="12" t="s">
        <v>54</v>
      </c>
      <c r="D38" s="64" t="s">
        <v>6</v>
      </c>
      <c r="E38" s="99"/>
      <c r="F38" s="15" t="s">
        <v>26</v>
      </c>
      <c r="G38" s="24" t="s">
        <v>17</v>
      </c>
      <c r="H38" s="24" t="s">
        <v>17</v>
      </c>
      <c r="I38" s="71" t="s">
        <v>17</v>
      </c>
      <c r="J38" s="67"/>
    </row>
    <row r="39" spans="1:10" ht="16">
      <c r="A39" s="70">
        <v>30</v>
      </c>
      <c r="B39" s="390"/>
      <c r="C39" s="9" t="s">
        <v>55</v>
      </c>
      <c r="D39" s="64" t="s">
        <v>6</v>
      </c>
      <c r="E39" s="99"/>
      <c r="F39" s="15" t="s">
        <v>26</v>
      </c>
      <c r="G39" s="24" t="s">
        <v>17</v>
      </c>
      <c r="H39" s="24" t="s">
        <v>17</v>
      </c>
      <c r="I39" s="71" t="s">
        <v>17</v>
      </c>
      <c r="J39" s="67"/>
    </row>
    <row r="40" spans="1:10" ht="16">
      <c r="A40" s="69"/>
      <c r="B40" s="19"/>
      <c r="C40" s="19"/>
      <c r="D40" s="20"/>
      <c r="E40" s="99"/>
      <c r="F40" s="19"/>
      <c r="G40" s="167"/>
      <c r="H40" s="167"/>
      <c r="I40" s="168"/>
      <c r="J40" s="67"/>
    </row>
    <row r="41" spans="1:10" ht="16">
      <c r="A41" s="72">
        <v>31</v>
      </c>
      <c r="B41" s="402" t="s">
        <v>56</v>
      </c>
      <c r="C41" s="16" t="s">
        <v>57</v>
      </c>
      <c r="D41" s="64" t="s">
        <v>6</v>
      </c>
      <c r="E41" s="99"/>
      <c r="F41" s="15"/>
      <c r="G41" s="24" t="s">
        <v>17</v>
      </c>
      <c r="H41" s="24" t="s">
        <v>17</v>
      </c>
      <c r="I41" s="71" t="s">
        <v>17</v>
      </c>
      <c r="J41" s="67"/>
    </row>
    <row r="42" spans="1:10" ht="25.9" customHeight="1">
      <c r="A42" s="72"/>
      <c r="B42" s="403"/>
      <c r="C42" s="17" t="s">
        <v>58</v>
      </c>
      <c r="D42" s="64" t="s">
        <v>6</v>
      </c>
      <c r="E42" s="99"/>
      <c r="F42" s="15" t="s">
        <v>59</v>
      </c>
      <c r="G42" s="28" t="s">
        <v>15</v>
      </c>
      <c r="H42" s="150">
        <f>200*3750/3500*(2500/3750)</f>
        <v>142.85714285714283</v>
      </c>
      <c r="I42" s="164" t="str">
        <f>IF(G42="Maak uw keuze (verplicht!)","Keuze maken in kolom G",IF(G42="Nee, niet verkrijgbaar",0,IF(G42="Ja, optioneel (tegen meerprijs)",0,IF(G42="Ja, standaard onderdeel van (prijs) basisuitvoering",H42))))</f>
        <v>Keuze maken in kolom G</v>
      </c>
      <c r="J42" s="177"/>
    </row>
    <row r="43" spans="1:10" ht="16">
      <c r="A43" s="69"/>
      <c r="B43" s="19"/>
      <c r="C43" s="19"/>
      <c r="D43" s="20"/>
      <c r="E43" s="99"/>
      <c r="F43" s="19"/>
      <c r="G43" s="167"/>
      <c r="H43" s="167"/>
      <c r="I43" s="168"/>
      <c r="J43" s="67"/>
    </row>
    <row r="44" spans="1:10" ht="16">
      <c r="A44" s="79">
        <v>33</v>
      </c>
      <c r="B44" s="16" t="s">
        <v>60</v>
      </c>
      <c r="C44" s="16" t="s">
        <v>61</v>
      </c>
      <c r="D44" s="64" t="s">
        <v>6</v>
      </c>
      <c r="E44" s="99"/>
      <c r="F44" s="15"/>
      <c r="G44" s="24" t="s">
        <v>17</v>
      </c>
      <c r="H44" s="24" t="s">
        <v>17</v>
      </c>
      <c r="I44" s="71" t="s">
        <v>17</v>
      </c>
      <c r="J44" s="67"/>
    </row>
    <row r="45" spans="1:10" ht="30.4" customHeight="1">
      <c r="A45" s="79"/>
      <c r="B45" s="16"/>
      <c r="C45" s="16"/>
      <c r="D45" s="163"/>
      <c r="E45" s="99"/>
      <c r="F45" s="15" t="s">
        <v>62</v>
      </c>
      <c r="G45" s="28" t="s">
        <v>15</v>
      </c>
      <c r="H45" s="150">
        <f>200*3750/3500*(2500/3750)</f>
        <v>142.85714285714283</v>
      </c>
      <c r="I45" s="164" t="str">
        <f>IF(G45="Maak uw keuze (verplicht!)","Keuze maken in kolom G",IF(G45="Nee, niet verkrijgbaar",0,IF(G45="Ja, optioneel (tegen meerprijs)",0,IF(G45="Ja, standaard onderdeel van (prijs) basisuitvoering",H45))))</f>
        <v>Keuze maken in kolom G</v>
      </c>
      <c r="J45" s="67"/>
    </row>
    <row r="46" spans="1:10" ht="16">
      <c r="A46" s="69"/>
      <c r="B46" s="19"/>
      <c r="C46" s="19"/>
      <c r="D46" s="20"/>
      <c r="E46" s="99"/>
      <c r="F46" s="19"/>
      <c r="G46" s="167"/>
      <c r="H46" s="167"/>
      <c r="I46" s="168"/>
      <c r="J46" s="67"/>
    </row>
    <row r="47" spans="1:10" ht="26.5">
      <c r="A47" s="70">
        <v>34</v>
      </c>
      <c r="B47" s="375" t="s">
        <v>63</v>
      </c>
      <c r="C47" s="134" t="s">
        <v>199</v>
      </c>
      <c r="D47" s="64" t="s">
        <v>6</v>
      </c>
      <c r="E47" s="99"/>
      <c r="F47" s="15"/>
      <c r="G47" s="24" t="s">
        <v>17</v>
      </c>
      <c r="H47" s="24" t="s">
        <v>17</v>
      </c>
      <c r="I47" s="71" t="s">
        <v>17</v>
      </c>
      <c r="J47" s="67"/>
    </row>
    <row r="48" spans="1:10" ht="26.5">
      <c r="A48" s="70">
        <v>35</v>
      </c>
      <c r="B48" s="377"/>
      <c r="C48" s="16" t="s">
        <v>200</v>
      </c>
      <c r="D48" s="64" t="s">
        <v>6</v>
      </c>
      <c r="E48" s="99"/>
      <c r="F48" s="15"/>
      <c r="G48" s="24" t="s">
        <v>17</v>
      </c>
      <c r="H48" s="24" t="s">
        <v>17</v>
      </c>
      <c r="I48" s="71" t="s">
        <v>17</v>
      </c>
      <c r="J48" s="67"/>
    </row>
    <row r="49" spans="1:10" s="4" customFormat="1" ht="38.25" customHeight="1" thickBot="1">
      <c r="A49" s="73"/>
      <c r="B49" s="40"/>
      <c r="C49" s="41"/>
      <c r="D49" s="42"/>
      <c r="E49" s="54"/>
      <c r="F49" s="43"/>
      <c r="G49" s="44"/>
      <c r="H49" s="66" t="s">
        <v>249</v>
      </c>
      <c r="I49" s="111" t="s">
        <v>66</v>
      </c>
      <c r="J49" s="86"/>
    </row>
    <row r="50" spans="1:10" ht="38.25" customHeight="1" thickBot="1">
      <c r="A50" s="391"/>
      <c r="B50" s="392"/>
      <c r="C50" s="392"/>
      <c r="D50" s="392"/>
      <c r="E50" s="392"/>
      <c r="F50" s="392"/>
      <c r="G50" s="101"/>
      <c r="H50" s="112">
        <f>SUM(H8:H48)</f>
        <v>714.28571428571422</v>
      </c>
      <c r="I50" s="198">
        <f>SUM(I8:I48)</f>
        <v>0</v>
      </c>
      <c r="J50" s="67"/>
    </row>
    <row r="51" spans="1:10" ht="16.149999999999999" customHeight="1">
      <c r="A51" s="74"/>
      <c r="J51" s="67"/>
    </row>
    <row r="52" spans="1:10" ht="33.75" customHeight="1" thickBot="1">
      <c r="A52" s="75"/>
      <c r="B52" s="76" t="s">
        <v>67</v>
      </c>
      <c r="C52" s="362" t="s">
        <v>68</v>
      </c>
      <c r="D52" s="363"/>
      <c r="E52" s="77"/>
      <c r="F52" s="77"/>
      <c r="G52" s="77"/>
      <c r="H52" s="77"/>
      <c r="I52" s="77"/>
      <c r="J52" s="78"/>
    </row>
    <row r="53" spans="1:10" ht="16.149999999999999" customHeight="1"/>
    <row r="54" spans="1:10" ht="16.149999999999999" customHeight="1"/>
    <row r="55" spans="1:10" ht="16.149999999999999" customHeight="1"/>
    <row r="56" spans="1:10" ht="16.149999999999999" customHeight="1"/>
    <row r="57" spans="1:10" ht="16.149999999999999" customHeight="1"/>
  </sheetData>
  <sheetProtection algorithmName="SHA-512" hashValue="yv58evGl/x2kINbi0sryRtG53iL5btCeoVSZ7iquk/yOPBVa5HWLGWACUIRqxr+LaOE4W5ESLKsOkSdepBKx8A==" saltValue="ywRbLpoP3+jiQz/2kHtELA==" spinCount="100000" sheet="1" objects="1" scenarios="1"/>
  <mergeCells count="15">
    <mergeCell ref="A1:J1"/>
    <mergeCell ref="C52:D52"/>
    <mergeCell ref="A50:F50"/>
    <mergeCell ref="A3:J3"/>
    <mergeCell ref="E4:J5"/>
    <mergeCell ref="A2:J2"/>
    <mergeCell ref="B47:B48"/>
    <mergeCell ref="B19:B35"/>
    <mergeCell ref="B37:B39"/>
    <mergeCell ref="B41:B42"/>
    <mergeCell ref="A5:B5"/>
    <mergeCell ref="B8:B10"/>
    <mergeCell ref="B12:B15"/>
    <mergeCell ref="A6:D6"/>
    <mergeCell ref="F6:J6"/>
  </mergeCells>
  <conditionalFormatting sqref="D5 F8:F10 F12:F15 F18 F20:F33 F35 F37:F40 F42:F43 F45 F47:F48 E49">
    <cfRule type="cellIs" dxfId="69" priority="43" operator="equal">
      <formula>"Nee"</formula>
    </cfRule>
    <cfRule type="cellIs" dxfId="68" priority="42" operator="equal">
      <formula>"Ja"</formula>
    </cfRule>
  </conditionalFormatting>
  <conditionalFormatting sqref="D8:D10">
    <cfRule type="cellIs" dxfId="67" priority="41" operator="equal">
      <formula>"Nee"</formula>
    </cfRule>
    <cfRule type="cellIs" dxfId="66" priority="40" operator="equal">
      <formula>"Ja"</formula>
    </cfRule>
  </conditionalFormatting>
  <conditionalFormatting sqref="D12:D15">
    <cfRule type="cellIs" dxfId="65" priority="39" operator="equal">
      <formula>"Nee"</formula>
    </cfRule>
    <cfRule type="cellIs" dxfId="64" priority="38" operator="equal">
      <formula>"Ja"</formula>
    </cfRule>
  </conditionalFormatting>
  <conditionalFormatting sqref="D18">
    <cfRule type="cellIs" dxfId="63" priority="37" operator="equal">
      <formula>"Nee"</formula>
    </cfRule>
    <cfRule type="cellIs" dxfId="62" priority="36" operator="equal">
      <formula>"Ja"</formula>
    </cfRule>
  </conditionalFormatting>
  <conditionalFormatting sqref="D20:D33">
    <cfRule type="cellIs" dxfId="61" priority="35" operator="equal">
      <formula>"Nee"</formula>
    </cfRule>
    <cfRule type="cellIs" dxfId="60" priority="34" operator="equal">
      <formula>"Ja"</formula>
    </cfRule>
  </conditionalFormatting>
  <conditionalFormatting sqref="D35">
    <cfRule type="cellIs" dxfId="59" priority="33" operator="equal">
      <formula>"Nee"</formula>
    </cfRule>
    <cfRule type="cellIs" dxfId="58" priority="32" operator="equal">
      <formula>"Ja"</formula>
    </cfRule>
  </conditionalFormatting>
  <conditionalFormatting sqref="D37:D40">
    <cfRule type="cellIs" dxfId="57" priority="31" operator="equal">
      <formula>"Nee"</formula>
    </cfRule>
    <cfRule type="cellIs" dxfId="56" priority="30" operator="equal">
      <formula>"Ja"</formula>
    </cfRule>
  </conditionalFormatting>
  <conditionalFormatting sqref="D42">
    <cfRule type="cellIs" dxfId="55" priority="28" operator="equal">
      <formula>"Ja"</formula>
    </cfRule>
    <cfRule type="cellIs" dxfId="54" priority="29" operator="equal">
      <formula>"Nee"</formula>
    </cfRule>
  </conditionalFormatting>
  <conditionalFormatting sqref="D45">
    <cfRule type="cellIs" dxfId="53" priority="27" operator="equal">
      <formula>"Nee"</formula>
    </cfRule>
    <cfRule type="cellIs" dxfId="52" priority="26" operator="equal">
      <formula>"Ja"</formula>
    </cfRule>
  </conditionalFormatting>
  <conditionalFormatting sqref="D47:D49">
    <cfRule type="cellIs" dxfId="51" priority="25" operator="equal">
      <formula>"Nee"</formula>
    </cfRule>
    <cfRule type="cellIs" dxfId="50" priority="24" operator="equal">
      <formula>"Ja"</formula>
    </cfRule>
  </conditionalFormatting>
  <conditionalFormatting sqref="G15">
    <cfRule type="containsText" dxfId="49" priority="23" operator="containsText" text="Ja, standaard onderdeel van (prijs) basisuitvoering">
      <formula>NOT(ISERROR(SEARCH("Ja, standaard onderdeel van (prijs) basisuitvoering",G15)))</formula>
    </cfRule>
    <cfRule type="containsText" dxfId="48" priority="14" operator="containsText" text="Ja, optioneel (tegen meerprijs)">
      <formula>NOT(ISERROR(SEARCH("Ja, optioneel (tegen meerprijs)",G15)))</formula>
    </cfRule>
    <cfRule type="containsText" dxfId="47" priority="13" operator="containsText" text="Nee, niet verkrijgbaar">
      <formula>NOT(ISERROR(SEARCH("Nee, niet verkrijgbaar",G15)))</formula>
    </cfRule>
  </conditionalFormatting>
  <conditionalFormatting sqref="G17">
    <cfRule type="containsText" dxfId="46" priority="12" operator="containsText" text="Ja, standaard onderdeel van (prijs) basisuitvoering">
      <formula>NOT(ISERROR(SEARCH("Ja, standaard onderdeel van (prijs) basisuitvoering",G17)))</formula>
    </cfRule>
    <cfRule type="containsText" dxfId="45" priority="11" operator="containsText" text="Ja, optioneel (tegen meerprijs)">
      <formula>NOT(ISERROR(SEARCH("Ja, optioneel (tegen meerprijs)",G17)))</formula>
    </cfRule>
    <cfRule type="containsText" dxfId="44" priority="10" operator="containsText" text="Nee, niet verkrijgbaar">
      <formula>NOT(ISERROR(SEARCH("Nee, niet verkrijgbaar",G17)))</formula>
    </cfRule>
  </conditionalFormatting>
  <conditionalFormatting sqref="G20">
    <cfRule type="containsText" dxfId="43" priority="9" operator="containsText" text="Ja, standaard onderdeel van (prijs) basisuitvoering">
      <formula>NOT(ISERROR(SEARCH("Ja, standaard onderdeel van (prijs) basisuitvoering",G20)))</formula>
    </cfRule>
    <cfRule type="containsText" dxfId="42" priority="8" operator="containsText" text="Ja, optioneel (tegen meerprijs)">
      <formula>NOT(ISERROR(SEARCH("Ja, optioneel (tegen meerprijs)",G20)))</formula>
    </cfRule>
    <cfRule type="containsText" dxfId="41" priority="7" operator="containsText" text="Nee, niet verkrijgbaar">
      <formula>NOT(ISERROR(SEARCH("Nee, niet verkrijgbaar",G20)))</formula>
    </cfRule>
  </conditionalFormatting>
  <conditionalFormatting sqref="G42">
    <cfRule type="containsText" dxfId="40" priority="6" operator="containsText" text="Ja, standaard onderdeel van (prijs) basisuitvoering">
      <formula>NOT(ISERROR(SEARCH("Ja, standaard onderdeel van (prijs) basisuitvoering",G42)))</formula>
    </cfRule>
    <cfRule type="containsText" dxfId="39" priority="5" operator="containsText" text="Ja, optioneel (tegen meerprijs)">
      <formula>NOT(ISERROR(SEARCH("Ja, optioneel (tegen meerprijs)",G42)))</formula>
    </cfRule>
    <cfRule type="containsText" dxfId="38" priority="4" operator="containsText" text="Nee, niet verkrijgbaar">
      <formula>NOT(ISERROR(SEARCH("Nee, niet verkrijgbaar",G42)))</formula>
    </cfRule>
  </conditionalFormatting>
  <conditionalFormatting sqref="G45">
    <cfRule type="containsText" dxfId="37" priority="2" operator="containsText" text="Ja, optioneel (tegen meerprijs)">
      <formula>NOT(ISERROR(SEARCH("Ja, optioneel (tegen meerprijs)",G45)))</formula>
    </cfRule>
    <cfRule type="containsText" dxfId="36" priority="3" operator="containsText" text="Ja, standaard onderdeel van (prijs) basisuitvoering">
      <formula>NOT(ISERROR(SEARCH("Ja, standaard onderdeel van (prijs) basisuitvoering",G45)))</formula>
    </cfRule>
    <cfRule type="containsText" dxfId="35" priority="1" operator="containsText" text="Nee, niet verkrijgbaar">
      <formula>NOT(ISERROR(SEARCH("Nee, niet verkrijgbaar",G45)))</formula>
    </cfRule>
  </conditionalFormatting>
  <dataValidations count="2">
    <dataValidation type="list" allowBlank="1" showInputMessage="1" showErrorMessage="1" sqref="D5 D44 D8:D10 D37:D39 E49 D41:D42 D19:D35 D12:D14 D47:D49 D17" xr:uid="{B5BDC225-5134-4CAF-9C4C-E0F9D1681EB6}">
      <formula1>"Maak uw keuze, Ja, Nee"</formula1>
    </dataValidation>
    <dataValidation type="list" allowBlank="1" showInputMessage="1" showErrorMessage="1" sqref="G15 G17 G20 G42 G45" xr:uid="{C2225775-A2F3-4735-AC69-03B08C522A29}">
      <formula1>$L$2:$L$5</formula1>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B263D-71F1-4AC2-9C56-D5D6750EB34F}">
  <dimension ref="A1:N57"/>
  <sheetViews>
    <sheetView topLeftCell="A36" workbookViewId="0">
      <selection activeCell="C54" sqref="C54"/>
    </sheetView>
  </sheetViews>
  <sheetFormatPr defaultColWidth="7.58203125" defaultRowHeight="16.149999999999999" customHeight="1" zeroHeight="1"/>
  <cols>
    <col min="1" max="1" width="3.25" style="18" bestFit="1" customWidth="1"/>
    <col min="2" max="2" width="32.08203125" style="32" bestFit="1" customWidth="1"/>
    <col min="3" max="3" width="54.75" style="4" customWidth="1"/>
    <col min="4" max="4" width="22.58203125" style="4" customWidth="1"/>
    <col min="5" max="5" width="8.25" style="32" customWidth="1"/>
    <col min="6" max="6" width="35.25" style="4" customWidth="1"/>
    <col min="7" max="7" width="29" style="4" customWidth="1"/>
    <col min="8" max="8" width="19.5" style="4" customWidth="1"/>
    <col min="9" max="9" width="20.4140625" style="4" customWidth="1"/>
    <col min="10" max="10" width="19.75" style="4" bestFit="1" customWidth="1"/>
    <col min="11" max="11" width="65.58203125" style="4" customWidth="1"/>
    <col min="12" max="12" width="7.58203125" style="4" hidden="1" customWidth="1"/>
    <col min="13" max="16384" width="7.58203125" style="4"/>
  </cols>
  <sheetData>
    <row r="1" spans="1:14" ht="81.75" customHeight="1" thickBot="1">
      <c r="A1" s="393" t="s">
        <v>0</v>
      </c>
      <c r="B1" s="394"/>
      <c r="C1" s="394"/>
      <c r="D1" s="394"/>
      <c r="E1" s="394"/>
      <c r="F1" s="394"/>
      <c r="G1" s="394"/>
      <c r="H1" s="394"/>
      <c r="I1" s="394"/>
      <c r="J1" s="395"/>
      <c r="K1" s="122"/>
      <c r="L1" s="122"/>
      <c r="M1" s="122"/>
      <c r="N1" s="122"/>
    </row>
    <row r="2" spans="1:14" ht="95.25" customHeight="1">
      <c r="A2" s="408" t="s">
        <v>191</v>
      </c>
      <c r="B2" s="409"/>
      <c r="C2" s="409"/>
      <c r="D2" s="409"/>
      <c r="E2" s="409"/>
      <c r="F2" s="409"/>
      <c r="G2" s="409"/>
      <c r="H2" s="409"/>
      <c r="I2" s="409"/>
      <c r="J2" s="366"/>
      <c r="L2" t="s">
        <v>15</v>
      </c>
    </row>
    <row r="3" spans="1:14" ht="27.75" customHeight="1">
      <c r="A3" s="367" t="s">
        <v>201</v>
      </c>
      <c r="B3" s="368"/>
      <c r="C3" s="368"/>
      <c r="D3" s="368"/>
      <c r="E3" s="368"/>
      <c r="F3" s="368"/>
      <c r="G3" s="368"/>
      <c r="H3" s="368"/>
      <c r="I3" s="368"/>
      <c r="J3" s="369"/>
      <c r="L3" t="s">
        <v>18</v>
      </c>
    </row>
    <row r="4" spans="1:14" s="25" customFormat="1" ht="26">
      <c r="A4" s="68" t="s">
        <v>3</v>
      </c>
      <c r="B4" s="36"/>
      <c r="C4" s="36"/>
      <c r="D4" s="35" t="s">
        <v>4</v>
      </c>
      <c r="E4" s="378"/>
      <c r="F4" s="379"/>
      <c r="G4" s="379"/>
      <c r="H4" s="379"/>
      <c r="I4" s="379"/>
      <c r="J4" s="380"/>
      <c r="L4" s="25" t="s">
        <v>20</v>
      </c>
    </row>
    <row r="5" spans="1:14" s="25" customFormat="1" ht="27" customHeight="1">
      <c r="A5" s="370"/>
      <c r="B5" s="371"/>
      <c r="C5" s="23" t="s">
        <v>5</v>
      </c>
      <c r="D5" s="37" t="s">
        <v>6</v>
      </c>
      <c r="E5" s="381"/>
      <c r="F5" s="382"/>
      <c r="G5" s="382"/>
      <c r="H5" s="382"/>
      <c r="I5" s="382"/>
      <c r="J5" s="383"/>
      <c r="L5" s="25" t="s">
        <v>22</v>
      </c>
    </row>
    <row r="6" spans="1:14" ht="24" customHeight="1">
      <c r="A6" s="404" t="s">
        <v>202</v>
      </c>
      <c r="B6" s="405"/>
      <c r="C6" s="405"/>
      <c r="D6" s="405"/>
      <c r="E6" s="99"/>
      <c r="F6" s="406" t="s">
        <v>8</v>
      </c>
      <c r="G6" s="405"/>
      <c r="H6" s="405"/>
      <c r="I6" s="405"/>
      <c r="J6" s="407"/>
    </row>
    <row r="7" spans="1:14" s="25" customFormat="1" ht="43.5" customHeight="1">
      <c r="A7" s="68" t="s">
        <v>9</v>
      </c>
      <c r="B7" s="36"/>
      <c r="C7" s="36"/>
      <c r="D7" s="35" t="s">
        <v>10</v>
      </c>
      <c r="E7" s="99"/>
      <c r="F7" s="38" t="s">
        <v>11</v>
      </c>
      <c r="G7" s="38" t="s">
        <v>12</v>
      </c>
      <c r="H7" s="38" t="s">
        <v>13</v>
      </c>
      <c r="I7" s="100" t="s">
        <v>14</v>
      </c>
      <c r="J7" s="141"/>
    </row>
    <row r="8" spans="1:14" s="25" customFormat="1" ht="33.4" customHeight="1">
      <c r="A8" s="79">
        <v>1</v>
      </c>
      <c r="B8" s="375"/>
      <c r="C8" s="145" t="s">
        <v>203</v>
      </c>
      <c r="D8" s="37" t="s">
        <v>6</v>
      </c>
      <c r="E8" s="99"/>
      <c r="F8" s="56"/>
      <c r="G8" s="24" t="s">
        <v>17</v>
      </c>
      <c r="H8" s="24" t="s">
        <v>17</v>
      </c>
      <c r="I8" s="71" t="s">
        <v>17</v>
      </c>
      <c r="J8" s="177"/>
      <c r="M8" s="152"/>
    </row>
    <row r="9" spans="1:14" s="25" customFormat="1" ht="17.25" customHeight="1">
      <c r="A9" s="79">
        <v>2</v>
      </c>
      <c r="B9" s="376"/>
      <c r="C9" s="30" t="s">
        <v>204</v>
      </c>
      <c r="D9" s="37" t="s">
        <v>6</v>
      </c>
      <c r="E9" s="99"/>
      <c r="F9" s="56"/>
      <c r="G9" s="24" t="s">
        <v>17</v>
      </c>
      <c r="H9" s="24" t="s">
        <v>17</v>
      </c>
      <c r="I9" s="71" t="s">
        <v>17</v>
      </c>
      <c r="J9" s="141"/>
    </row>
    <row r="10" spans="1:14" s="25" customFormat="1" ht="17.25" customHeight="1">
      <c r="A10" s="79">
        <v>3</v>
      </c>
      <c r="B10" s="377"/>
      <c r="C10" s="60" t="s">
        <v>205</v>
      </c>
      <c r="D10" s="37" t="s">
        <v>6</v>
      </c>
      <c r="E10" s="99"/>
      <c r="F10" s="56"/>
      <c r="G10" s="24" t="s">
        <v>17</v>
      </c>
      <c r="H10" s="24" t="s">
        <v>17</v>
      </c>
      <c r="I10" s="71" t="s">
        <v>17</v>
      </c>
      <c r="J10" s="141"/>
    </row>
    <row r="11" spans="1:14" s="25" customFormat="1" ht="17.25" customHeight="1">
      <c r="A11" s="80"/>
      <c r="B11" s="31"/>
      <c r="C11" s="21"/>
      <c r="D11" s="21"/>
      <c r="E11" s="99"/>
      <c r="F11" s="31"/>
      <c r="G11" s="165"/>
      <c r="H11" s="165"/>
      <c r="I11" s="166"/>
      <c r="J11" s="141"/>
    </row>
    <row r="12" spans="1:14" s="25" customFormat="1" ht="17.25" customHeight="1">
      <c r="A12" s="70">
        <v>4</v>
      </c>
      <c r="B12" s="375" t="s">
        <v>23</v>
      </c>
      <c r="C12" s="9" t="s">
        <v>24</v>
      </c>
      <c r="D12" s="37" t="s">
        <v>6</v>
      </c>
      <c r="E12" s="99"/>
      <c r="F12" s="51"/>
      <c r="G12" s="24" t="s">
        <v>17</v>
      </c>
      <c r="H12" s="1" t="s">
        <v>17</v>
      </c>
      <c r="I12" s="71" t="s">
        <v>17</v>
      </c>
      <c r="J12" s="141"/>
    </row>
    <row r="13" spans="1:14" s="25" customFormat="1" ht="17.25" customHeight="1">
      <c r="A13" s="70">
        <v>5</v>
      </c>
      <c r="B13" s="376"/>
      <c r="C13" s="5" t="s">
        <v>25</v>
      </c>
      <c r="D13" s="37" t="s">
        <v>6</v>
      </c>
      <c r="E13" s="99"/>
      <c r="F13" s="51" t="s">
        <v>26</v>
      </c>
      <c r="G13" s="24" t="s">
        <v>17</v>
      </c>
      <c r="H13" s="1" t="s">
        <v>17</v>
      </c>
      <c r="I13" s="71" t="s">
        <v>17</v>
      </c>
      <c r="J13" s="141"/>
    </row>
    <row r="14" spans="1:14" s="25" customFormat="1" ht="17.25" customHeight="1">
      <c r="A14" s="70">
        <v>6</v>
      </c>
      <c r="B14" s="376"/>
      <c r="C14" s="9" t="s">
        <v>27</v>
      </c>
      <c r="D14" s="37" t="s">
        <v>6</v>
      </c>
      <c r="E14" s="99"/>
      <c r="F14" s="51" t="s">
        <v>26</v>
      </c>
      <c r="G14" s="24" t="s">
        <v>17</v>
      </c>
      <c r="H14" s="1" t="s">
        <v>196</v>
      </c>
      <c r="I14" s="71" t="s">
        <v>17</v>
      </c>
      <c r="J14" s="141"/>
    </row>
    <row r="15" spans="1:14" s="25" customFormat="1" ht="25.9" customHeight="1">
      <c r="A15" s="70">
        <v>9</v>
      </c>
      <c r="B15" s="377"/>
      <c r="C15" s="33"/>
      <c r="D15" s="39" t="s">
        <v>17</v>
      </c>
      <c r="E15" s="99"/>
      <c r="F15" s="51" t="s">
        <v>30</v>
      </c>
      <c r="G15" s="28" t="s">
        <v>15</v>
      </c>
      <c r="H15" s="150">
        <f>200*3750/3500*(2500/3750)</f>
        <v>142.85714285714283</v>
      </c>
      <c r="I15" s="164" t="str">
        <f>IF(G15="Maak uw keuze (verplicht!)","Keuze maken in kolom G",IF(G15="Nee, niet verkrijgbaar",0,IF(G15="Ja, optioneel (tegen meerprijs)",0,IF(G15="Ja, standaard onderdeel van (prijs) basisuitvoering",H15))))</f>
        <v>Keuze maken in kolom G</v>
      </c>
      <c r="J15" s="141"/>
    </row>
    <row r="16" spans="1:14" s="25" customFormat="1" ht="17.25" customHeight="1">
      <c r="A16" s="69"/>
      <c r="B16" s="3"/>
      <c r="C16" s="19"/>
      <c r="D16" s="20"/>
      <c r="E16" s="99"/>
      <c r="F16" s="57"/>
      <c r="G16" s="167"/>
      <c r="H16" s="167"/>
      <c r="I16" s="168"/>
      <c r="J16" s="141"/>
    </row>
    <row r="17" spans="1:10" s="25" customFormat="1" ht="25.15" customHeight="1">
      <c r="A17" s="70">
        <v>10</v>
      </c>
      <c r="B17" s="9" t="s">
        <v>31</v>
      </c>
      <c r="C17" s="144" t="s">
        <v>197</v>
      </c>
      <c r="D17" s="37" t="s">
        <v>6</v>
      </c>
      <c r="E17" s="99"/>
      <c r="F17" s="58" t="s">
        <v>33</v>
      </c>
      <c r="G17" s="28" t="s">
        <v>15</v>
      </c>
      <c r="H17" s="150">
        <f>200*3750/3500*(2500/3750)</f>
        <v>142.85714285714283</v>
      </c>
      <c r="I17" s="164" t="str">
        <f>IF(G17="Maak uw keuze (verplicht!)","Keuze maken in kolom G",IF(G17="Nee, niet verkrijgbaar",0,IF(G17="Ja, optioneel (tegen meerprijs)",0,IF(G17="Ja, standaard onderdeel van (prijs) basisuitvoering",H17))))</f>
        <v>Keuze maken in kolom G</v>
      </c>
      <c r="J17" s="141"/>
    </row>
    <row r="18" spans="1:10" s="25" customFormat="1" ht="17.25" customHeight="1">
      <c r="A18" s="69"/>
      <c r="B18" s="3"/>
      <c r="C18" s="19"/>
      <c r="D18" s="20"/>
      <c r="E18" s="99"/>
      <c r="F18" s="57"/>
      <c r="G18" s="167"/>
      <c r="H18" s="167"/>
      <c r="I18" s="168"/>
      <c r="J18" s="141"/>
    </row>
    <row r="19" spans="1:10" s="25" customFormat="1" ht="17.25" customHeight="1">
      <c r="A19" s="70">
        <v>11</v>
      </c>
      <c r="B19" s="375" t="s">
        <v>34</v>
      </c>
      <c r="C19" s="9" t="s">
        <v>35</v>
      </c>
      <c r="D19" s="37" t="s">
        <v>6</v>
      </c>
      <c r="E19" s="99"/>
      <c r="F19" s="59"/>
      <c r="G19" s="24" t="s">
        <v>17</v>
      </c>
      <c r="H19" s="24" t="s">
        <v>17</v>
      </c>
      <c r="I19" s="71" t="s">
        <v>17</v>
      </c>
      <c r="J19" s="141"/>
    </row>
    <row r="20" spans="1:10" s="25" customFormat="1" ht="25.9" customHeight="1">
      <c r="A20" s="70">
        <v>12</v>
      </c>
      <c r="B20" s="376"/>
      <c r="C20" s="9" t="s">
        <v>36</v>
      </c>
      <c r="D20" s="37" t="s">
        <v>6</v>
      </c>
      <c r="E20" s="99"/>
      <c r="F20" s="51" t="s">
        <v>37</v>
      </c>
      <c r="G20" s="28" t="s">
        <v>15</v>
      </c>
      <c r="H20" s="150">
        <f>200*3750/3500*(2500/3750)</f>
        <v>142.85714285714283</v>
      </c>
      <c r="I20" s="164" t="str">
        <f>IF(G20="Maak uw keuze (verplicht!)","Keuze maken in kolom G",IF(G20="Nee, niet verkrijgbaar",0,IF(G20="Ja, optioneel (tegen meerprijs)",0,IF(G20="Ja, standaard onderdeel van (prijs) basisuitvoering",H20))))</f>
        <v>Keuze maken in kolom G</v>
      </c>
      <c r="J20" s="141"/>
    </row>
    <row r="21" spans="1:10" s="25" customFormat="1" ht="17.25" customHeight="1">
      <c r="A21" s="70">
        <v>13</v>
      </c>
      <c r="B21" s="376"/>
      <c r="C21" s="9" t="s">
        <v>38</v>
      </c>
      <c r="D21" s="37" t="s">
        <v>6</v>
      </c>
      <c r="E21" s="99"/>
      <c r="F21" s="51"/>
      <c r="G21" s="24" t="s">
        <v>17</v>
      </c>
      <c r="H21" s="24" t="s">
        <v>17</v>
      </c>
      <c r="I21" s="71" t="s">
        <v>17</v>
      </c>
      <c r="J21" s="141"/>
    </row>
    <row r="22" spans="1:10" s="25" customFormat="1" ht="17.25" customHeight="1">
      <c r="A22" s="70">
        <v>14</v>
      </c>
      <c r="B22" s="376"/>
      <c r="C22" s="34" t="s">
        <v>39</v>
      </c>
      <c r="D22" s="37" t="s">
        <v>6</v>
      </c>
      <c r="E22" s="99"/>
      <c r="F22" s="51"/>
      <c r="G22" s="24" t="s">
        <v>17</v>
      </c>
      <c r="H22" s="24" t="s">
        <v>17</v>
      </c>
      <c r="I22" s="71" t="s">
        <v>17</v>
      </c>
      <c r="J22" s="141"/>
    </row>
    <row r="23" spans="1:10" s="25" customFormat="1" ht="17.25" customHeight="1">
      <c r="A23" s="70">
        <v>15</v>
      </c>
      <c r="B23" s="376"/>
      <c r="C23" s="11" t="s">
        <v>40</v>
      </c>
      <c r="D23" s="37" t="s">
        <v>6</v>
      </c>
      <c r="E23" s="99"/>
      <c r="F23" s="51"/>
      <c r="G23" s="24" t="s">
        <v>17</v>
      </c>
      <c r="H23" s="24" t="s">
        <v>17</v>
      </c>
      <c r="I23" s="71" t="s">
        <v>17</v>
      </c>
      <c r="J23" s="141"/>
    </row>
    <row r="24" spans="1:10" s="25" customFormat="1" ht="17.25" customHeight="1">
      <c r="A24" s="70">
        <v>15</v>
      </c>
      <c r="B24" s="376"/>
      <c r="C24" s="11" t="s">
        <v>206</v>
      </c>
      <c r="D24" s="37" t="s">
        <v>6</v>
      </c>
      <c r="E24" s="99"/>
      <c r="F24" s="51"/>
      <c r="G24" s="24" t="s">
        <v>17</v>
      </c>
      <c r="H24" s="24" t="s">
        <v>17</v>
      </c>
      <c r="I24" s="71" t="s">
        <v>17</v>
      </c>
      <c r="J24" s="141"/>
    </row>
    <row r="25" spans="1:10" s="25" customFormat="1" ht="17.25" customHeight="1">
      <c r="A25" s="70"/>
      <c r="B25" s="376"/>
      <c r="C25" s="11" t="s">
        <v>207</v>
      </c>
      <c r="D25" s="37" t="s">
        <v>6</v>
      </c>
      <c r="E25" s="99"/>
      <c r="F25" s="51"/>
      <c r="G25" s="24" t="s">
        <v>17</v>
      </c>
      <c r="H25" s="24" t="s">
        <v>17</v>
      </c>
      <c r="I25" s="71" t="s">
        <v>17</v>
      </c>
      <c r="J25" s="141"/>
    </row>
    <row r="26" spans="1:10" s="25" customFormat="1" ht="17.25" customHeight="1">
      <c r="A26" s="70">
        <v>15</v>
      </c>
      <c r="B26" s="376"/>
      <c r="C26" s="11" t="s">
        <v>42</v>
      </c>
      <c r="D26" s="37" t="s">
        <v>6</v>
      </c>
      <c r="E26" s="99"/>
      <c r="F26" s="51"/>
      <c r="G26" s="24" t="s">
        <v>17</v>
      </c>
      <c r="H26" s="24" t="s">
        <v>17</v>
      </c>
      <c r="I26" s="71" t="s">
        <v>17</v>
      </c>
      <c r="J26" s="141"/>
    </row>
    <row r="27" spans="1:10" s="25" customFormat="1" ht="17.25" customHeight="1">
      <c r="A27" s="70">
        <v>16</v>
      </c>
      <c r="B27" s="376"/>
      <c r="C27" s="11" t="s">
        <v>43</v>
      </c>
      <c r="D27" s="37" t="s">
        <v>6</v>
      </c>
      <c r="E27" s="99"/>
      <c r="F27" s="51"/>
      <c r="G27" s="24" t="s">
        <v>17</v>
      </c>
      <c r="H27" s="24" t="s">
        <v>17</v>
      </c>
      <c r="I27" s="71" t="s">
        <v>17</v>
      </c>
      <c r="J27" s="141"/>
    </row>
    <row r="28" spans="1:10" s="25" customFormat="1" ht="17.25" customHeight="1">
      <c r="A28" s="70">
        <v>17</v>
      </c>
      <c r="B28" s="376"/>
      <c r="C28" s="34" t="s">
        <v>44</v>
      </c>
      <c r="D28" s="37" t="s">
        <v>6</v>
      </c>
      <c r="E28" s="99"/>
      <c r="F28" s="51"/>
      <c r="G28" s="24" t="s">
        <v>17</v>
      </c>
      <c r="H28" s="24" t="s">
        <v>17</v>
      </c>
      <c r="I28" s="71" t="s">
        <v>17</v>
      </c>
      <c r="J28" s="141"/>
    </row>
    <row r="29" spans="1:10" s="25" customFormat="1" ht="17.25" customHeight="1">
      <c r="A29" s="70">
        <v>18</v>
      </c>
      <c r="B29" s="376"/>
      <c r="C29" s="34" t="s">
        <v>45</v>
      </c>
      <c r="D29" s="37" t="s">
        <v>6</v>
      </c>
      <c r="E29" s="99"/>
      <c r="F29" s="51"/>
      <c r="G29" s="24" t="s">
        <v>17</v>
      </c>
      <c r="H29" s="24" t="s">
        <v>17</v>
      </c>
      <c r="I29" s="71" t="s">
        <v>17</v>
      </c>
      <c r="J29" s="141"/>
    </row>
    <row r="30" spans="1:10" s="25" customFormat="1" ht="17.25" customHeight="1">
      <c r="A30" s="70">
        <v>19</v>
      </c>
      <c r="B30" s="376"/>
      <c r="C30" s="11" t="s">
        <v>46</v>
      </c>
      <c r="D30" s="37" t="s">
        <v>6</v>
      </c>
      <c r="E30" s="99"/>
      <c r="F30" s="51"/>
      <c r="G30" s="24" t="s">
        <v>17</v>
      </c>
      <c r="H30" s="24" t="s">
        <v>17</v>
      </c>
      <c r="I30" s="71" t="s">
        <v>17</v>
      </c>
      <c r="J30" s="141"/>
    </row>
    <row r="31" spans="1:10" s="25" customFormat="1" ht="17.25" customHeight="1">
      <c r="A31" s="70">
        <v>20</v>
      </c>
      <c r="B31" s="376"/>
      <c r="C31" s="34" t="s">
        <v>179</v>
      </c>
      <c r="D31" s="37" t="s">
        <v>6</v>
      </c>
      <c r="E31" s="99"/>
      <c r="F31" s="51"/>
      <c r="G31" s="24" t="s">
        <v>17</v>
      </c>
      <c r="H31" s="24" t="s">
        <v>17</v>
      </c>
      <c r="I31" s="71" t="s">
        <v>17</v>
      </c>
      <c r="J31" s="141"/>
    </row>
    <row r="32" spans="1:10" s="25" customFormat="1" ht="17.25" customHeight="1">
      <c r="A32" s="70">
        <v>21</v>
      </c>
      <c r="B32" s="376"/>
      <c r="C32" s="34" t="s">
        <v>180</v>
      </c>
      <c r="D32" s="37" t="s">
        <v>6</v>
      </c>
      <c r="E32" s="99"/>
      <c r="F32" s="51"/>
      <c r="G32" s="24" t="s">
        <v>17</v>
      </c>
      <c r="H32" s="24" t="s">
        <v>17</v>
      </c>
      <c r="I32" s="71" t="s">
        <v>17</v>
      </c>
      <c r="J32" s="141"/>
    </row>
    <row r="33" spans="1:10" s="25" customFormat="1" ht="17.25" customHeight="1">
      <c r="A33" s="70">
        <v>22</v>
      </c>
      <c r="B33" s="376"/>
      <c r="C33" s="34" t="s">
        <v>48</v>
      </c>
      <c r="D33" s="37" t="s">
        <v>6</v>
      </c>
      <c r="E33" s="99"/>
      <c r="F33" s="51"/>
      <c r="G33" s="24" t="s">
        <v>17</v>
      </c>
      <c r="H33" s="24" t="s">
        <v>17</v>
      </c>
      <c r="I33" s="71" t="s">
        <v>17</v>
      </c>
      <c r="J33" s="141"/>
    </row>
    <row r="34" spans="1:10" s="25" customFormat="1" ht="17.25" customHeight="1">
      <c r="A34" s="70">
        <v>23</v>
      </c>
      <c r="B34" s="376"/>
      <c r="C34" s="11" t="s">
        <v>49</v>
      </c>
      <c r="D34" s="37" t="s">
        <v>6</v>
      </c>
      <c r="E34" s="99"/>
      <c r="F34" s="51"/>
      <c r="G34" s="24" t="s">
        <v>17</v>
      </c>
      <c r="H34" s="24" t="s">
        <v>17</v>
      </c>
      <c r="I34" s="71" t="s">
        <v>17</v>
      </c>
      <c r="J34" s="141"/>
    </row>
    <row r="35" spans="1:10" s="25" customFormat="1" ht="17.25" customHeight="1">
      <c r="A35" s="70">
        <v>24</v>
      </c>
      <c r="B35" s="377"/>
      <c r="C35" s="11" t="s">
        <v>51</v>
      </c>
      <c r="D35" s="37" t="s">
        <v>6</v>
      </c>
      <c r="E35" s="99"/>
      <c r="F35" s="51"/>
      <c r="G35" s="24" t="s">
        <v>17</v>
      </c>
      <c r="H35" s="24" t="s">
        <v>17</v>
      </c>
      <c r="I35" s="71" t="s">
        <v>17</v>
      </c>
      <c r="J35" s="141"/>
    </row>
    <row r="36" spans="1:10" s="25" customFormat="1" ht="17.25" customHeight="1">
      <c r="A36" s="69"/>
      <c r="B36" s="3"/>
      <c r="C36" s="19"/>
      <c r="D36" s="20"/>
      <c r="E36" s="99"/>
      <c r="F36" s="57"/>
      <c r="G36" s="167"/>
      <c r="H36" s="167"/>
      <c r="I36" s="168"/>
      <c r="J36" s="141"/>
    </row>
    <row r="37" spans="1:10" s="25" customFormat="1" ht="25">
      <c r="A37" s="70">
        <v>25</v>
      </c>
      <c r="B37" s="388" t="s">
        <v>52</v>
      </c>
      <c r="C37" s="118" t="s">
        <v>208</v>
      </c>
      <c r="D37" s="37" t="s">
        <v>6</v>
      </c>
      <c r="E37" s="99"/>
      <c r="F37" s="51"/>
      <c r="G37" s="24" t="s">
        <v>17</v>
      </c>
      <c r="H37" s="24" t="s">
        <v>17</v>
      </c>
      <c r="I37" s="71" t="s">
        <v>17</v>
      </c>
      <c r="J37" s="141"/>
    </row>
    <row r="38" spans="1:10" s="25" customFormat="1" ht="17.25" customHeight="1">
      <c r="A38" s="70">
        <v>29</v>
      </c>
      <c r="B38" s="389"/>
      <c r="C38" s="13" t="s">
        <v>54</v>
      </c>
      <c r="D38" s="37" t="s">
        <v>6</v>
      </c>
      <c r="E38" s="99"/>
      <c r="F38" s="51" t="s">
        <v>26</v>
      </c>
      <c r="G38" s="24" t="s">
        <v>17</v>
      </c>
      <c r="H38" s="24" t="s">
        <v>17</v>
      </c>
      <c r="I38" s="71" t="s">
        <v>17</v>
      </c>
      <c r="J38" s="141"/>
    </row>
    <row r="39" spans="1:10" s="25" customFormat="1" ht="17.25" customHeight="1">
      <c r="A39" s="70">
        <v>30</v>
      </c>
      <c r="B39" s="390"/>
      <c r="C39" s="5" t="s">
        <v>55</v>
      </c>
      <c r="D39" s="37" t="s">
        <v>6</v>
      </c>
      <c r="E39" s="99"/>
      <c r="F39" s="51" t="s">
        <v>26</v>
      </c>
      <c r="G39" s="24" t="s">
        <v>17</v>
      </c>
      <c r="H39" s="24" t="s">
        <v>17</v>
      </c>
      <c r="I39" s="71" t="s">
        <v>17</v>
      </c>
      <c r="J39" s="141"/>
    </row>
    <row r="40" spans="1:10" s="25" customFormat="1" ht="17.25" customHeight="1">
      <c r="A40" s="69"/>
      <c r="B40" s="3"/>
      <c r="C40" s="19"/>
      <c r="D40" s="20"/>
      <c r="E40" s="99"/>
      <c r="F40" s="57"/>
      <c r="G40" s="167"/>
      <c r="H40" s="167"/>
      <c r="I40" s="168"/>
      <c r="J40" s="141"/>
    </row>
    <row r="41" spans="1:10" s="25" customFormat="1" ht="17.25" customHeight="1">
      <c r="A41" s="72">
        <v>31</v>
      </c>
      <c r="B41" s="402" t="s">
        <v>56</v>
      </c>
      <c r="C41" s="11" t="s">
        <v>57</v>
      </c>
      <c r="D41" s="37" t="s">
        <v>6</v>
      </c>
      <c r="E41" s="99"/>
      <c r="F41" s="51"/>
      <c r="G41" s="24" t="s">
        <v>17</v>
      </c>
      <c r="H41" s="24" t="s">
        <v>17</v>
      </c>
      <c r="I41" s="71" t="s">
        <v>17</v>
      </c>
      <c r="J41" s="141"/>
    </row>
    <row r="42" spans="1:10" s="25" customFormat="1" ht="25">
      <c r="A42" s="72"/>
      <c r="B42" s="403"/>
      <c r="C42" s="61" t="s">
        <v>58</v>
      </c>
      <c r="D42" s="37" t="s">
        <v>6</v>
      </c>
      <c r="E42" s="99"/>
      <c r="F42" s="51" t="s">
        <v>59</v>
      </c>
      <c r="G42" s="28" t="s">
        <v>15</v>
      </c>
      <c r="H42" s="150">
        <f>200*3750/3500*(2500/3750)</f>
        <v>142.85714285714283</v>
      </c>
      <c r="I42" s="164" t="str">
        <f>IF(G42="Maak uw keuze (verplicht!)","Keuze maken in kolom G",IF(G42="Nee, niet verkrijgbaar",0,IF(G42="Ja, optioneel (tegen meerprijs)",0,IF(G42="Ja, standaard onderdeel van (prijs) basisuitvoering",H42))))</f>
        <v>Keuze maken in kolom G</v>
      </c>
      <c r="J42" s="177"/>
    </row>
    <row r="43" spans="1:10" s="25" customFormat="1" ht="17.25" customHeight="1">
      <c r="A43" s="69"/>
      <c r="B43" s="3"/>
      <c r="C43" s="19"/>
      <c r="D43" s="20"/>
      <c r="E43" s="99"/>
      <c r="F43" s="57"/>
      <c r="G43" s="167"/>
      <c r="H43" s="167"/>
      <c r="I43" s="168"/>
      <c r="J43" s="141"/>
    </row>
    <row r="44" spans="1:10" s="25" customFormat="1" ht="17.25" customHeight="1">
      <c r="A44" s="79">
        <v>33</v>
      </c>
      <c r="B44" s="9" t="s">
        <v>60</v>
      </c>
      <c r="C44" s="11" t="s">
        <v>61</v>
      </c>
      <c r="D44" s="37" t="s">
        <v>6</v>
      </c>
      <c r="E44" s="99"/>
      <c r="F44" s="51"/>
      <c r="G44" s="24" t="s">
        <v>17</v>
      </c>
      <c r="H44" s="24" t="s">
        <v>17</v>
      </c>
      <c r="I44" s="71" t="s">
        <v>17</v>
      </c>
      <c r="J44" s="141"/>
    </row>
    <row r="45" spans="1:10" s="25" customFormat="1" ht="33.75" customHeight="1">
      <c r="A45" s="79"/>
      <c r="B45" s="9"/>
      <c r="C45" s="11"/>
      <c r="D45" s="39" t="s">
        <v>17</v>
      </c>
      <c r="E45" s="99"/>
      <c r="F45" s="51" t="s">
        <v>62</v>
      </c>
      <c r="G45" s="28" t="s">
        <v>15</v>
      </c>
      <c r="H45" s="150">
        <f>200*3750/3500*(2500/3750)</f>
        <v>142.85714285714283</v>
      </c>
      <c r="I45" s="164" t="str">
        <f>IF(G45="Maak uw keuze (verplicht!)","Keuze maken in kolom G",IF(G45="Nee, niet verkrijgbaar",0,IF(G45="Ja, optioneel (tegen meerprijs)",0,IF(G45="Ja, standaard onderdeel van (prijs) basisuitvoering",H45))))</f>
        <v>Keuze maken in kolom G</v>
      </c>
      <c r="J45" s="141"/>
    </row>
    <row r="46" spans="1:10" s="25" customFormat="1" ht="17.25" customHeight="1">
      <c r="A46" s="69"/>
      <c r="B46" s="3"/>
      <c r="C46" s="19"/>
      <c r="D46" s="20"/>
      <c r="E46" s="99"/>
      <c r="F46" s="57"/>
      <c r="G46" s="167"/>
      <c r="H46" s="167"/>
      <c r="I46" s="168"/>
      <c r="J46" s="141"/>
    </row>
    <row r="47" spans="1:10" s="25" customFormat="1" ht="17.25" customHeight="1">
      <c r="A47" s="70">
        <v>34</v>
      </c>
      <c r="B47" s="375" t="s">
        <v>63</v>
      </c>
      <c r="C47" s="16" t="s">
        <v>209</v>
      </c>
      <c r="D47" s="37" t="s">
        <v>6</v>
      </c>
      <c r="E47" s="99"/>
      <c r="F47" s="51"/>
      <c r="G47" s="24" t="s">
        <v>17</v>
      </c>
      <c r="H47" s="24" t="s">
        <v>17</v>
      </c>
      <c r="I47" s="71" t="s">
        <v>17</v>
      </c>
      <c r="J47" s="141"/>
    </row>
    <row r="48" spans="1:10" s="25" customFormat="1" ht="17.25" customHeight="1">
      <c r="A48" s="70">
        <v>35</v>
      </c>
      <c r="B48" s="377"/>
      <c r="C48" s="16" t="s">
        <v>210</v>
      </c>
      <c r="D48" s="37" t="s">
        <v>6</v>
      </c>
      <c r="E48" s="99"/>
      <c r="F48" s="51"/>
      <c r="G48" s="24" t="s">
        <v>17</v>
      </c>
      <c r="H48" s="24" t="s">
        <v>17</v>
      </c>
      <c r="I48" s="87" t="s">
        <v>17</v>
      </c>
      <c r="J48" s="141"/>
    </row>
    <row r="49" spans="1:10" ht="51" customHeight="1" thickBot="1">
      <c r="A49" s="73"/>
      <c r="B49" s="40"/>
      <c r="C49" s="41"/>
      <c r="D49" s="42"/>
      <c r="E49" s="54"/>
      <c r="F49" s="43"/>
      <c r="G49" s="44"/>
      <c r="H49" s="66" t="s">
        <v>249</v>
      </c>
      <c r="I49" s="111" t="s">
        <v>66</v>
      </c>
      <c r="J49" s="86"/>
    </row>
    <row r="50" spans="1:10" ht="40.5" customHeight="1" thickBot="1">
      <c r="A50" s="391"/>
      <c r="B50" s="392"/>
      <c r="C50" s="392"/>
      <c r="D50" s="392"/>
      <c r="E50" s="392"/>
      <c r="F50" s="392"/>
      <c r="G50" s="101"/>
      <c r="H50" s="112">
        <f>SUM(H8:H48)</f>
        <v>714.28571428571422</v>
      </c>
      <c r="I50" s="198">
        <f>SUM(I8:I48)</f>
        <v>0</v>
      </c>
      <c r="J50" s="86"/>
    </row>
    <row r="51" spans="1:10" ht="16.149999999999999" customHeight="1">
      <c r="A51" s="88"/>
      <c r="J51" s="86"/>
    </row>
    <row r="52" spans="1:10" ht="27" customHeight="1" thickBot="1">
      <c r="A52" s="89"/>
      <c r="B52" s="76" t="s">
        <v>67</v>
      </c>
      <c r="C52" s="362" t="s">
        <v>68</v>
      </c>
      <c r="D52" s="363"/>
      <c r="E52" s="90"/>
      <c r="F52" s="91"/>
      <c r="G52" s="91"/>
      <c r="H52" s="91"/>
      <c r="I52" s="91"/>
      <c r="J52" s="92"/>
    </row>
    <row r="53" spans="1:10" ht="16.149999999999999" customHeight="1"/>
    <row r="54" spans="1:10" ht="16.149999999999999" customHeight="1"/>
    <row r="55" spans="1:10" ht="16.149999999999999" customHeight="1"/>
    <row r="56" spans="1:10" ht="16.149999999999999" customHeight="1"/>
    <row r="57" spans="1:10" ht="16.149999999999999" customHeight="1"/>
  </sheetData>
  <sheetProtection algorithmName="SHA-512" hashValue="dTz4cHcdruZg2zl8+MvGHgRYL2RZbm3RIVR/Qafgj1gT2MZhAvB299hFmt7kqF5G3EpQkpwRHsrps0jIijmVOQ==" saltValue="vprd3PayRi8/NpYzYgolhg==" spinCount="100000" sheet="1" objects="1" scenarios="1"/>
  <mergeCells count="15">
    <mergeCell ref="A1:J1"/>
    <mergeCell ref="A2:J2"/>
    <mergeCell ref="C52:D52"/>
    <mergeCell ref="A3:J3"/>
    <mergeCell ref="B47:B48"/>
    <mergeCell ref="B19:B35"/>
    <mergeCell ref="B37:B39"/>
    <mergeCell ref="B41:B42"/>
    <mergeCell ref="A50:F50"/>
    <mergeCell ref="A5:B5"/>
    <mergeCell ref="B8:B10"/>
    <mergeCell ref="B12:B15"/>
    <mergeCell ref="E4:J5"/>
    <mergeCell ref="A6:D6"/>
    <mergeCell ref="F6:J6"/>
  </mergeCells>
  <conditionalFormatting sqref="D5 E49">
    <cfRule type="cellIs" dxfId="34" priority="84" operator="equal">
      <formula>"Nee"</formula>
    </cfRule>
    <cfRule type="cellIs" dxfId="33" priority="83" operator="equal">
      <formula>"Ja"</formula>
    </cfRule>
  </conditionalFormatting>
  <conditionalFormatting sqref="D8:D10">
    <cfRule type="cellIs" dxfId="32" priority="50" operator="equal">
      <formula>"Nee"</formula>
    </cfRule>
    <cfRule type="cellIs" dxfId="31" priority="49" operator="equal">
      <formula>"Ja"</formula>
    </cfRule>
  </conditionalFormatting>
  <conditionalFormatting sqref="D12:D14">
    <cfRule type="cellIs" dxfId="30" priority="63" operator="equal">
      <formula>"Ja"</formula>
    </cfRule>
    <cfRule type="cellIs" dxfId="29" priority="64" operator="equal">
      <formula>"Nee"</formula>
    </cfRule>
  </conditionalFormatting>
  <conditionalFormatting sqref="D17">
    <cfRule type="cellIs" dxfId="28" priority="61" operator="equal">
      <formula>"Ja"</formula>
    </cfRule>
    <cfRule type="cellIs" dxfId="27" priority="62" operator="equal">
      <formula>"Nee"</formula>
    </cfRule>
  </conditionalFormatting>
  <conditionalFormatting sqref="D19:D35">
    <cfRule type="cellIs" dxfId="26" priority="51" operator="equal">
      <formula>"Ja"</formula>
    </cfRule>
    <cfRule type="cellIs" dxfId="25" priority="52" operator="equal">
      <formula>"Nee"</formula>
    </cfRule>
  </conditionalFormatting>
  <conditionalFormatting sqref="D37:D39">
    <cfRule type="cellIs" dxfId="24" priority="53" operator="equal">
      <formula>"Ja"</formula>
    </cfRule>
    <cfRule type="cellIs" dxfId="23" priority="54" operator="equal">
      <formula>"Nee"</formula>
    </cfRule>
  </conditionalFormatting>
  <conditionalFormatting sqref="D41:D42">
    <cfRule type="cellIs" dxfId="22" priority="55" operator="equal">
      <formula>"Ja"</formula>
    </cfRule>
    <cfRule type="cellIs" dxfId="21" priority="56" operator="equal">
      <formula>"Nee"</formula>
    </cfRule>
  </conditionalFormatting>
  <conditionalFormatting sqref="D44">
    <cfRule type="cellIs" dxfId="20" priority="59" operator="equal">
      <formula>"Ja"</formula>
    </cfRule>
    <cfRule type="cellIs" dxfId="19" priority="60" operator="equal">
      <formula>"Nee"</formula>
    </cfRule>
  </conditionalFormatting>
  <conditionalFormatting sqref="D47:D49">
    <cfRule type="cellIs" dxfId="18" priority="57" operator="equal">
      <formula>"Ja"</formula>
    </cfRule>
    <cfRule type="cellIs" dxfId="17" priority="58" operator="equal">
      <formula>"Nee"</formula>
    </cfRule>
  </conditionalFormatting>
  <conditionalFormatting sqref="G15">
    <cfRule type="containsText" dxfId="16" priority="13" operator="containsText" text="Ja, standaard onderdeel van (prijs) basisuitvoering">
      <formula>NOT(ISERROR(SEARCH("Ja, standaard onderdeel van (prijs) basisuitvoering",G15)))</formula>
    </cfRule>
    <cfRule type="containsText" dxfId="15" priority="14" operator="containsText" text="Ja, optioneel (tegen meerprijs)">
      <formula>NOT(ISERROR(SEARCH("Ja, optioneel (tegen meerprijs)",G15)))</formula>
    </cfRule>
    <cfRule type="containsText" dxfId="14" priority="15" operator="containsText" text="Nee, niet verkrijgbaar">
      <formula>NOT(ISERROR(SEARCH("Nee, niet verkrijgbaar",G15)))</formula>
    </cfRule>
  </conditionalFormatting>
  <conditionalFormatting sqref="G17">
    <cfRule type="containsText" dxfId="13" priority="10" operator="containsText" text="Ja, standaard onderdeel van (prijs) basisuitvoering">
      <formula>NOT(ISERROR(SEARCH("Ja, standaard onderdeel van (prijs) basisuitvoering",G17)))</formula>
    </cfRule>
    <cfRule type="containsText" dxfId="12" priority="11" operator="containsText" text="Ja, optioneel (tegen meerprijs)">
      <formula>NOT(ISERROR(SEARCH("Ja, optioneel (tegen meerprijs)",G17)))</formula>
    </cfRule>
    <cfRule type="containsText" dxfId="11" priority="12" operator="containsText" text="Nee, niet verkrijgbaar">
      <formula>NOT(ISERROR(SEARCH("Nee, niet verkrijgbaar",G17)))</formula>
    </cfRule>
  </conditionalFormatting>
  <conditionalFormatting sqref="G20">
    <cfRule type="containsText" dxfId="10" priority="7" operator="containsText" text="Ja, standaard onderdeel van (prijs) basisuitvoering">
      <formula>NOT(ISERROR(SEARCH("Ja, standaard onderdeel van (prijs) basisuitvoering",G20)))</formula>
    </cfRule>
    <cfRule type="containsText" dxfId="9" priority="8" operator="containsText" text="Ja, optioneel (tegen meerprijs)">
      <formula>NOT(ISERROR(SEARCH("Ja, optioneel (tegen meerprijs)",G20)))</formula>
    </cfRule>
    <cfRule type="containsText" dxfId="8" priority="9" operator="containsText" text="Nee, niet verkrijgbaar">
      <formula>NOT(ISERROR(SEARCH("Nee, niet verkrijgbaar",G20)))</formula>
    </cfRule>
  </conditionalFormatting>
  <conditionalFormatting sqref="G42">
    <cfRule type="containsText" dxfId="7" priority="4" operator="containsText" text="Ja, standaard onderdeel van (prijs) basisuitvoering">
      <formula>NOT(ISERROR(SEARCH("Ja, standaard onderdeel van (prijs) basisuitvoering",G42)))</formula>
    </cfRule>
    <cfRule type="containsText" dxfId="6" priority="5" operator="containsText" text="Ja, optioneel (tegen meerprijs)">
      <formula>NOT(ISERROR(SEARCH("Ja, optioneel (tegen meerprijs)",G42)))</formula>
    </cfRule>
    <cfRule type="containsText" dxfId="5" priority="6" operator="containsText" text="Nee, niet verkrijgbaar">
      <formula>NOT(ISERROR(SEARCH("Nee, niet verkrijgbaar",G42)))</formula>
    </cfRule>
  </conditionalFormatting>
  <conditionalFormatting sqref="G45">
    <cfRule type="containsText" dxfId="4" priority="2" operator="containsText" text="Ja, optioneel (tegen meerprijs)">
      <formula>NOT(ISERROR(SEARCH("Ja, optioneel (tegen meerprijs)",G45)))</formula>
    </cfRule>
    <cfRule type="containsText" dxfId="3" priority="3" operator="containsText" text="Nee, niet verkrijgbaar">
      <formula>NOT(ISERROR(SEARCH("Nee, niet verkrijgbaar",G45)))</formula>
    </cfRule>
    <cfRule type="containsText" dxfId="2" priority="1" operator="containsText" text="Ja, standaard onderdeel van (prijs) basisuitvoering">
      <formula>NOT(ISERROR(SEARCH("Ja, standaard onderdeel van (prijs) basisuitvoering",G45)))</formula>
    </cfRule>
  </conditionalFormatting>
  <dataValidations count="2">
    <dataValidation type="list" allowBlank="1" showInputMessage="1" showErrorMessage="1" sqref="D5 D12:D14 D37:D39 D8:D10 D44 D41:D42 D17 D19:D35 D47:D49 E49" xr:uid="{222F96BE-B1D1-4EFF-91AD-BCA179A35062}">
      <formula1>"Maak uw keuze, Ja, Nee"</formula1>
    </dataValidation>
    <dataValidation type="list" allowBlank="1" showInputMessage="1" showErrorMessage="1" sqref="G15 G42 G17 G20 G45" xr:uid="{9C32368D-5354-400F-9644-A10FEB26AF61}">
      <formula1>$L$2:$L$5</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53ED6-CCF0-470B-9C28-0692C7CCFD36}">
  <sheetPr>
    <pageSetUpPr fitToPage="1"/>
  </sheetPr>
  <dimension ref="A1:P24"/>
  <sheetViews>
    <sheetView tabSelected="1" topLeftCell="A6" zoomScaleNormal="100" workbookViewId="0">
      <selection activeCell="D7" sqref="D7:E7"/>
    </sheetView>
  </sheetViews>
  <sheetFormatPr defaultColWidth="0" defaultRowHeight="12.75" customHeight="1"/>
  <cols>
    <col min="1" max="1" width="34.5" customWidth="1"/>
    <col min="2" max="2" width="26.75" customWidth="1"/>
    <col min="3" max="3" width="21.58203125" customWidth="1"/>
    <col min="4" max="4" width="18.33203125" customWidth="1"/>
    <col min="5" max="5" width="12.33203125" customWidth="1"/>
    <col min="6" max="6" width="20.33203125" customWidth="1"/>
    <col min="7" max="7" width="18.25" customWidth="1"/>
    <col min="8" max="8" width="29.08203125" customWidth="1"/>
    <col min="9" max="9" width="23.75" customWidth="1"/>
    <col min="10" max="10" width="18.25" bestFit="1" customWidth="1"/>
    <col min="11" max="11" width="15.58203125" customWidth="1"/>
    <col min="12" max="12" width="22.75" customWidth="1"/>
    <col min="13" max="13" width="11.08203125" customWidth="1"/>
    <col min="14" max="14" width="13.58203125" customWidth="1"/>
    <col min="15" max="16" width="0" hidden="1" customWidth="1"/>
    <col min="17" max="16384" width="8" hidden="1"/>
  </cols>
  <sheetData>
    <row r="1" spans="1:14" ht="28.5" customHeight="1">
      <c r="A1" s="420" t="s">
        <v>0</v>
      </c>
      <c r="B1" s="421"/>
      <c r="C1" s="421"/>
      <c r="D1" s="421"/>
      <c r="E1" s="421"/>
      <c r="F1" s="421"/>
      <c r="G1" s="422"/>
      <c r="H1" s="422"/>
      <c r="I1" s="422"/>
      <c r="J1" s="422"/>
      <c r="K1" s="422"/>
      <c r="L1" s="423"/>
    </row>
    <row r="2" spans="1:14" ht="25.5" customHeight="1">
      <c r="A2" s="424" t="s">
        <v>272</v>
      </c>
      <c r="B2" s="425"/>
      <c r="C2" s="425"/>
      <c r="D2" s="425"/>
      <c r="E2" s="425"/>
      <c r="F2" s="425"/>
      <c r="G2" s="425"/>
      <c r="H2" s="425"/>
      <c r="I2" s="425"/>
      <c r="J2" s="425"/>
      <c r="K2" s="425"/>
      <c r="L2" s="426"/>
    </row>
    <row r="3" spans="1:14" ht="20" customHeight="1">
      <c r="A3" s="427" t="s">
        <v>211</v>
      </c>
      <c r="B3" s="428"/>
      <c r="C3" s="428"/>
      <c r="D3" s="428"/>
      <c r="E3" s="428"/>
      <c r="F3" s="428"/>
      <c r="G3" s="428"/>
      <c r="H3" s="428"/>
      <c r="I3" s="428"/>
      <c r="J3" s="428"/>
      <c r="K3" s="428"/>
      <c r="L3" s="429"/>
    </row>
    <row r="4" spans="1:14" ht="21" customHeight="1" thickBot="1">
      <c r="A4" s="430" t="s">
        <v>278</v>
      </c>
      <c r="B4" s="431"/>
      <c r="C4" s="431"/>
      <c r="D4" s="431"/>
      <c r="E4" s="431"/>
      <c r="F4" s="431"/>
      <c r="G4" s="431"/>
      <c r="H4" s="431"/>
      <c r="I4" s="431"/>
      <c r="J4" s="431"/>
      <c r="K4" s="431"/>
      <c r="L4" s="432"/>
    </row>
    <row r="5" spans="1:14" ht="12.75" customHeight="1" thickBot="1">
      <c r="A5" s="128"/>
      <c r="B5" s="129"/>
      <c r="C5" s="129"/>
      <c r="D5" s="129"/>
      <c r="E5" s="129"/>
      <c r="F5" s="129"/>
      <c r="G5" s="129"/>
      <c r="H5" s="129"/>
      <c r="I5" s="129"/>
      <c r="J5" s="129"/>
      <c r="K5" s="129"/>
      <c r="L5" s="130"/>
    </row>
    <row r="6" spans="1:14" ht="52">
      <c r="A6" s="223" t="s">
        <v>212</v>
      </c>
      <c r="B6" s="224" t="s">
        <v>213</v>
      </c>
      <c r="C6" s="224" t="s">
        <v>214</v>
      </c>
      <c r="D6" s="225" t="s">
        <v>215</v>
      </c>
      <c r="E6" s="224" t="s">
        <v>216</v>
      </c>
      <c r="F6" s="224" t="s">
        <v>252</v>
      </c>
      <c r="G6" s="226" t="s">
        <v>254</v>
      </c>
      <c r="H6" s="226" t="s">
        <v>255</v>
      </c>
      <c r="I6" s="224" t="s">
        <v>217</v>
      </c>
      <c r="J6" s="224" t="s">
        <v>256</v>
      </c>
      <c r="K6" s="227" t="s">
        <v>218</v>
      </c>
      <c r="L6" s="228" t="s">
        <v>219</v>
      </c>
    </row>
    <row r="7" spans="1:14" ht="26" customHeight="1">
      <c r="A7" s="94" t="s">
        <v>220</v>
      </c>
      <c r="B7" s="113"/>
      <c r="C7" s="113"/>
      <c r="D7" s="93">
        <v>0</v>
      </c>
      <c r="E7" s="115">
        <v>0</v>
      </c>
      <c r="F7" s="116">
        <f t="shared" ref="F7:F10" si="0">D7*(1-E7)</f>
        <v>0</v>
      </c>
      <c r="G7" s="65">
        <f>F7*25%</f>
        <v>0</v>
      </c>
      <c r="H7" s="114" t="e">
        <f>'P1 Prijzenblad II'!D24</f>
        <v>#DIV/0!</v>
      </c>
      <c r="I7" s="65" t="e">
        <f>(F7-G7)+H7</f>
        <v>#DIV/0!</v>
      </c>
      <c r="J7" s="117">
        <v>5600</v>
      </c>
      <c r="K7" s="131">
        <v>1</v>
      </c>
      <c r="L7" s="132" t="e">
        <f t="shared" ref="L7:L10" si="1">I7/J7</f>
        <v>#DIV/0!</v>
      </c>
    </row>
    <row r="8" spans="1:14" ht="26" customHeight="1">
      <c r="A8" s="95" t="s">
        <v>221</v>
      </c>
      <c r="B8" s="113"/>
      <c r="C8" s="245"/>
      <c r="D8" s="93">
        <v>0</v>
      </c>
      <c r="E8" s="115">
        <v>0</v>
      </c>
      <c r="F8" s="116">
        <f t="shared" si="0"/>
        <v>0</v>
      </c>
      <c r="G8" s="65">
        <f t="shared" ref="G8:G10" si="2">F8*25%</f>
        <v>0</v>
      </c>
      <c r="H8" s="114" t="e">
        <f>'P1 Prijzenblad II'!D34</f>
        <v>#DIV/0!</v>
      </c>
      <c r="I8" s="65" t="e">
        <f t="shared" ref="I8:I10" si="3">(F8-G8)+H8</f>
        <v>#DIV/0!</v>
      </c>
      <c r="J8" s="117">
        <v>5600</v>
      </c>
      <c r="K8" s="131">
        <v>2</v>
      </c>
      <c r="L8" s="132" t="e">
        <f t="shared" si="1"/>
        <v>#DIV/0!</v>
      </c>
    </row>
    <row r="9" spans="1:14" ht="26" customHeight="1">
      <c r="A9" s="95" t="s">
        <v>222</v>
      </c>
      <c r="B9" s="113"/>
      <c r="C9" s="113"/>
      <c r="D9" s="93">
        <v>0</v>
      </c>
      <c r="E9" s="115">
        <v>0</v>
      </c>
      <c r="F9" s="116">
        <f t="shared" si="0"/>
        <v>0</v>
      </c>
      <c r="G9" s="65">
        <f t="shared" si="2"/>
        <v>0</v>
      </c>
      <c r="H9" s="114" t="e">
        <f>'P1 Prijzenblad II'!D44</f>
        <v>#DIV/0!</v>
      </c>
      <c r="I9" s="65" t="e">
        <f t="shared" si="3"/>
        <v>#DIV/0!</v>
      </c>
      <c r="J9" s="117">
        <v>5600</v>
      </c>
      <c r="K9" s="131">
        <v>4</v>
      </c>
      <c r="L9" s="132" t="e">
        <f t="shared" si="1"/>
        <v>#DIV/0!</v>
      </c>
    </row>
    <row r="10" spans="1:14" ht="26" customHeight="1" thickBot="1">
      <c r="A10" s="95" t="s">
        <v>223</v>
      </c>
      <c r="B10" s="113"/>
      <c r="C10" s="113"/>
      <c r="D10" s="93">
        <v>0</v>
      </c>
      <c r="E10" s="115">
        <v>0</v>
      </c>
      <c r="F10" s="116">
        <f t="shared" si="0"/>
        <v>0</v>
      </c>
      <c r="G10" s="65">
        <f t="shared" si="2"/>
        <v>0</v>
      </c>
      <c r="H10" s="114" t="e">
        <f>'P1 Prijzenblad II'!D54</f>
        <v>#DIV/0!</v>
      </c>
      <c r="I10" s="65" t="e">
        <f t="shared" si="3"/>
        <v>#DIV/0!</v>
      </c>
      <c r="J10" s="117">
        <v>5600</v>
      </c>
      <c r="K10" s="131">
        <v>1</v>
      </c>
      <c r="L10" s="132" t="e">
        <f t="shared" si="1"/>
        <v>#DIV/0!</v>
      </c>
    </row>
    <row r="11" spans="1:14" ht="26" customHeight="1" thickBot="1">
      <c r="A11" s="433" t="s">
        <v>253</v>
      </c>
      <c r="B11" s="434"/>
      <c r="C11" s="434"/>
      <c r="D11" s="434"/>
      <c r="E11" s="434"/>
      <c r="F11" s="434"/>
      <c r="G11" s="434"/>
      <c r="H11" s="434"/>
      <c r="I11" s="434"/>
      <c r="J11" s="434"/>
      <c r="K11" s="435"/>
      <c r="L11" s="267" t="e">
        <f>((L7*1)+(L8*2)+(L9*4)+(L10*1))/K8</f>
        <v>#DIV/0!</v>
      </c>
    </row>
    <row r="12" spans="1:14" s="63" customFormat="1" ht="16.5" customHeight="1" thickBot="1">
      <c r="A12" s="96"/>
      <c r="B12" s="62"/>
      <c r="C12" s="62"/>
      <c r="D12" s="62"/>
      <c r="E12" s="62"/>
      <c r="F12" s="62"/>
      <c r="G12" s="62"/>
      <c r="H12" s="62"/>
      <c r="I12" s="62"/>
      <c r="J12" s="62"/>
      <c r="K12" s="62"/>
      <c r="L12" s="62"/>
      <c r="M12" s="62"/>
      <c r="N12" s="97"/>
    </row>
    <row r="13" spans="1:14" s="63" customFormat="1" ht="22" customHeight="1">
      <c r="A13" s="436" t="s">
        <v>224</v>
      </c>
      <c r="B13" s="437"/>
      <c r="C13" s="417" t="s">
        <v>225</v>
      </c>
      <c r="D13" s="418"/>
      <c r="E13" s="418"/>
      <c r="F13" s="418"/>
      <c r="G13" s="419"/>
      <c r="H13" s="62"/>
      <c r="I13" s="62"/>
      <c r="J13" s="62"/>
      <c r="K13" s="62"/>
      <c r="L13" s="62"/>
      <c r="M13" s="62"/>
      <c r="N13" s="97"/>
    </row>
    <row r="14" spans="1:14" ht="22" customHeight="1">
      <c r="A14" s="438" t="s">
        <v>230</v>
      </c>
      <c r="B14" s="439"/>
      <c r="C14" s="413" t="s">
        <v>251</v>
      </c>
      <c r="D14" s="414"/>
      <c r="E14" s="414"/>
      <c r="F14" s="229"/>
      <c r="G14" s="230"/>
    </row>
    <row r="15" spans="1:14" ht="22" customHeight="1" thickBot="1">
      <c r="A15" s="440" t="s">
        <v>232</v>
      </c>
      <c r="B15" s="441"/>
      <c r="C15" s="415" t="s">
        <v>250</v>
      </c>
      <c r="D15" s="416"/>
      <c r="E15" s="416"/>
      <c r="F15" s="246"/>
      <c r="G15" s="247"/>
    </row>
    <row r="16" spans="1:14" ht="24" customHeight="1"/>
    <row r="17" spans="1:10" ht="24" customHeight="1">
      <c r="A17" s="231" t="s">
        <v>234</v>
      </c>
      <c r="B17" s="231"/>
    </row>
    <row r="18" spans="1:10" ht="24" customHeight="1">
      <c r="A18" s="231" t="s">
        <v>245</v>
      </c>
      <c r="B18" s="231"/>
    </row>
    <row r="19" spans="1:10" ht="24" customHeight="1">
      <c r="A19" s="231" t="s">
        <v>246</v>
      </c>
      <c r="B19" s="231"/>
      <c r="E19" s="231"/>
      <c r="F19" s="231"/>
      <c r="G19" s="231"/>
      <c r="H19" s="231"/>
      <c r="I19" s="231"/>
    </row>
    <row r="20" spans="1:10" ht="24" customHeight="1" thickBot="1">
      <c r="E20" s="231"/>
      <c r="F20" s="231"/>
      <c r="G20" s="231"/>
      <c r="H20" s="231"/>
      <c r="I20" s="231"/>
      <c r="J20" s="231"/>
    </row>
    <row r="21" spans="1:10" ht="30" customHeight="1">
      <c r="A21" s="279" t="s">
        <v>67</v>
      </c>
      <c r="B21" s="280"/>
      <c r="C21" s="410"/>
      <c r="D21" s="411"/>
      <c r="E21" s="411"/>
      <c r="F21" s="412"/>
      <c r="J21" s="231"/>
    </row>
    <row r="22" spans="1:10" ht="30" customHeight="1">
      <c r="A22" s="281" t="s">
        <v>164</v>
      </c>
      <c r="B22" s="282"/>
      <c r="C22" s="351"/>
      <c r="D22" s="352"/>
      <c r="E22" s="352"/>
      <c r="F22" s="353"/>
    </row>
    <row r="23" spans="1:10" ht="30" customHeight="1" thickBot="1">
      <c r="A23" s="283" t="s">
        <v>165</v>
      </c>
      <c r="B23" s="284"/>
      <c r="C23" s="354"/>
      <c r="D23" s="355"/>
      <c r="E23" s="355"/>
      <c r="F23" s="356"/>
    </row>
    <row r="24" spans="1:10" ht="34.9" customHeight="1"/>
  </sheetData>
  <sheetProtection algorithmName="SHA-512" hashValue="FwKX2eWR7QqyOiWKRFXDiqe1Bhr1vRiGmufEnD7Rgo4sY8t4xJO02LOQfCNM1F76uySM7H0pakie1Qd58qYbHA==" saltValue="lJmv7k0t24uroLG7MK3LzA==" spinCount="100000" sheet="1" objects="1" scenarios="1"/>
  <mergeCells count="17">
    <mergeCell ref="C14:E14"/>
    <mergeCell ref="C15:E15"/>
    <mergeCell ref="C13:G13"/>
    <mergeCell ref="A1:L1"/>
    <mergeCell ref="A2:L2"/>
    <mergeCell ref="A3:L3"/>
    <mergeCell ref="A4:L4"/>
    <mergeCell ref="A11:K11"/>
    <mergeCell ref="A13:B13"/>
    <mergeCell ref="A14:B14"/>
    <mergeCell ref="A15:B15"/>
    <mergeCell ref="A21:B21"/>
    <mergeCell ref="C21:F21"/>
    <mergeCell ref="A22:B22"/>
    <mergeCell ref="C22:F22"/>
    <mergeCell ref="A23:B23"/>
    <mergeCell ref="C23:F23"/>
  </mergeCells>
  <pageMargins left="0.23622047244094491" right="0.23622047244094491" top="0.74803149606299213" bottom="0.74803149606299213" header="0.31496062992125984" footer="0.31496062992125984"/>
  <pageSetup paperSize="9" scale="8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17257-D1C3-4777-A86A-9114E1A77792}">
  <dimension ref="A1:E58"/>
  <sheetViews>
    <sheetView topLeftCell="A40" workbookViewId="0">
      <selection activeCell="G32" sqref="G32"/>
    </sheetView>
  </sheetViews>
  <sheetFormatPr defaultRowHeight="16"/>
  <cols>
    <col min="2" max="2" width="35.4140625" customWidth="1"/>
    <col min="3" max="3" width="24.08203125" bestFit="1" customWidth="1"/>
    <col min="4" max="4" width="23.58203125" customWidth="1"/>
    <col min="5" max="5" width="38.4140625" bestFit="1" customWidth="1"/>
  </cols>
  <sheetData>
    <row r="1" spans="1:5" ht="18.5" customHeight="1" thickBot="1">
      <c r="B1" s="298" t="s">
        <v>279</v>
      </c>
      <c r="C1" s="299"/>
      <c r="D1" s="299"/>
      <c r="E1" s="300"/>
    </row>
    <row r="2" spans="1:5" ht="41" customHeight="1">
      <c r="B2" s="301" t="s">
        <v>211</v>
      </c>
      <c r="C2" s="302"/>
      <c r="D2" s="302"/>
      <c r="E2" s="303"/>
    </row>
    <row r="3" spans="1:5" ht="28.5" customHeight="1" thickBot="1">
      <c r="B3" s="304" t="s">
        <v>273</v>
      </c>
      <c r="C3" s="305"/>
      <c r="D3" s="305"/>
      <c r="E3" s="306"/>
    </row>
    <row r="4" spans="1:5" ht="22.5" customHeight="1" thickBot="1">
      <c r="A4" s="98"/>
      <c r="B4" s="307" t="s">
        <v>257</v>
      </c>
      <c r="C4" s="308"/>
      <c r="D4" s="308"/>
      <c r="E4" s="309"/>
    </row>
    <row r="5" spans="1:5" ht="19" customHeight="1">
      <c r="A5" s="98"/>
      <c r="B5" s="258" t="s">
        <v>226</v>
      </c>
      <c r="C5" s="259" t="s">
        <v>227</v>
      </c>
      <c r="D5" s="260">
        <v>0</v>
      </c>
      <c r="E5" s="178" t="s">
        <v>258</v>
      </c>
    </row>
    <row r="6" spans="1:5" ht="19" customHeight="1">
      <c r="A6" s="98"/>
      <c r="B6" s="235" t="s">
        <v>228</v>
      </c>
      <c r="C6" s="255" t="s">
        <v>229</v>
      </c>
      <c r="D6" s="257">
        <v>0</v>
      </c>
      <c r="E6" s="141"/>
    </row>
    <row r="7" spans="1:5" ht="19" customHeight="1" thickBot="1">
      <c r="A7" s="98"/>
      <c r="B7" s="261" t="s">
        <v>228</v>
      </c>
      <c r="C7" s="256" t="s">
        <v>231</v>
      </c>
      <c r="D7" s="262">
        <v>0</v>
      </c>
      <c r="E7" s="236"/>
    </row>
    <row r="8" spans="1:5" ht="19" customHeight="1">
      <c r="A8" s="98"/>
      <c r="B8" s="258" t="s">
        <v>233</v>
      </c>
      <c r="C8" s="259" t="s">
        <v>227</v>
      </c>
      <c r="D8" s="260">
        <v>0</v>
      </c>
      <c r="E8" s="178" t="s">
        <v>258</v>
      </c>
    </row>
    <row r="9" spans="1:5" ht="19" customHeight="1">
      <c r="A9" s="98"/>
      <c r="B9" s="235" t="s">
        <v>228</v>
      </c>
      <c r="C9" s="255" t="s">
        <v>229</v>
      </c>
      <c r="D9" s="257">
        <v>0</v>
      </c>
      <c r="E9" s="141"/>
    </row>
    <row r="10" spans="1:5" ht="19" customHeight="1" thickBot="1">
      <c r="A10" s="98"/>
      <c r="B10" s="261" t="s">
        <v>228</v>
      </c>
      <c r="C10" s="256" t="s">
        <v>231</v>
      </c>
      <c r="D10" s="262">
        <v>0</v>
      </c>
      <c r="E10" s="236"/>
    </row>
    <row r="11" spans="1:5" ht="19" customHeight="1">
      <c r="A11" s="98"/>
      <c r="B11" s="258" t="s">
        <v>235</v>
      </c>
      <c r="C11" s="259" t="s">
        <v>227</v>
      </c>
      <c r="D11" s="260">
        <v>0</v>
      </c>
      <c r="E11" s="178" t="s">
        <v>258</v>
      </c>
    </row>
    <row r="12" spans="1:5" ht="19" customHeight="1">
      <c r="A12" s="98"/>
      <c r="B12" s="235" t="s">
        <v>228</v>
      </c>
      <c r="C12" s="255" t="s">
        <v>229</v>
      </c>
      <c r="D12" s="257">
        <v>0</v>
      </c>
      <c r="E12" s="141"/>
    </row>
    <row r="13" spans="1:5" ht="19" customHeight="1" thickBot="1">
      <c r="A13" s="98"/>
      <c r="B13" s="261" t="s">
        <v>228</v>
      </c>
      <c r="C13" s="256" t="s">
        <v>231</v>
      </c>
      <c r="D13" s="262">
        <v>0</v>
      </c>
      <c r="E13" s="236"/>
    </row>
    <row r="14" spans="1:5" ht="19" customHeight="1" thickBot="1">
      <c r="A14" s="98"/>
      <c r="B14" s="263" t="s">
        <v>236</v>
      </c>
      <c r="C14" s="264" t="s">
        <v>237</v>
      </c>
      <c r="D14" s="265">
        <v>0</v>
      </c>
      <c r="E14" s="266" t="s">
        <v>259</v>
      </c>
    </row>
    <row r="15" spans="1:5" ht="16.5" thickBot="1">
      <c r="A15" s="98"/>
      <c r="B15" s="310"/>
      <c r="C15" s="310"/>
      <c r="D15" s="25"/>
      <c r="E15" s="141"/>
    </row>
    <row r="16" spans="1:5" ht="23" customHeight="1" thickBot="1">
      <c r="A16" s="98"/>
      <c r="B16" s="311" t="s">
        <v>260</v>
      </c>
      <c r="C16" s="312"/>
      <c r="D16" s="312"/>
      <c r="E16" s="313"/>
    </row>
    <row r="17" spans="1:5" ht="16" customHeight="1">
      <c r="A17" s="98"/>
      <c r="B17" s="314" t="s">
        <v>261</v>
      </c>
      <c r="C17" s="315"/>
      <c r="D17" s="239">
        <v>0</v>
      </c>
      <c r="E17" s="240"/>
    </row>
    <row r="18" spans="1:5" ht="16" customHeight="1">
      <c r="A18" s="98"/>
      <c r="B18" s="294" t="s">
        <v>262</v>
      </c>
      <c r="C18" s="295"/>
      <c r="D18" s="232">
        <v>0</v>
      </c>
      <c r="E18" s="238"/>
    </row>
    <row r="19" spans="1:5" ht="16" customHeight="1">
      <c r="A19" s="98"/>
      <c r="B19" s="296" t="s">
        <v>263</v>
      </c>
      <c r="C19" s="297"/>
      <c r="D19" s="234">
        <v>0</v>
      </c>
      <c r="E19" s="238" t="s">
        <v>264</v>
      </c>
    </row>
    <row r="20" spans="1:5" ht="16" customHeight="1">
      <c r="A20" s="98"/>
      <c r="B20" s="296" t="s">
        <v>265</v>
      </c>
      <c r="C20" s="297"/>
      <c r="D20" s="234">
        <v>0</v>
      </c>
      <c r="E20" s="238" t="s">
        <v>264</v>
      </c>
    </row>
    <row r="21" spans="1:5" ht="16" customHeight="1">
      <c r="A21" s="98"/>
      <c r="B21" s="294" t="s">
        <v>266</v>
      </c>
      <c r="C21" s="295"/>
      <c r="D21" s="268" t="e">
        <f>5600/D19</f>
        <v>#DIV/0!</v>
      </c>
      <c r="E21" s="238"/>
    </row>
    <row r="22" spans="1:5" ht="16" customHeight="1">
      <c r="A22" s="98"/>
      <c r="B22" s="294" t="s">
        <v>267</v>
      </c>
      <c r="C22" s="295"/>
      <c r="D22" s="268" t="e">
        <f>5600/D20</f>
        <v>#DIV/0!</v>
      </c>
      <c r="E22" s="238"/>
    </row>
    <row r="23" spans="1:5" ht="16" customHeight="1" thickBot="1">
      <c r="A23" s="98"/>
      <c r="B23" s="317"/>
      <c r="C23" s="318"/>
      <c r="D23" s="273"/>
      <c r="E23" s="274"/>
    </row>
    <row r="24" spans="1:5" ht="35.5" customHeight="1" thickBot="1">
      <c r="A24" s="98"/>
      <c r="B24" s="319" t="s">
        <v>268</v>
      </c>
      <c r="C24" s="320"/>
      <c r="D24" s="275" t="e">
        <f>(D17*D21)+(D18*D22)</f>
        <v>#DIV/0!</v>
      </c>
      <c r="E24" s="272" t="s">
        <v>274</v>
      </c>
    </row>
    <row r="25" spans="1:5" ht="16" customHeight="1" thickBot="1">
      <c r="A25" s="98"/>
      <c r="B25" s="321"/>
      <c r="C25" s="321"/>
      <c r="D25" s="241"/>
      <c r="E25" s="242"/>
    </row>
    <row r="26" spans="1:5" ht="23" customHeight="1" thickBot="1">
      <c r="A26" s="98"/>
      <c r="B26" s="311" t="s">
        <v>269</v>
      </c>
      <c r="C26" s="312"/>
      <c r="D26" s="322"/>
      <c r="E26" s="313"/>
    </row>
    <row r="27" spans="1:5" ht="15.5" customHeight="1">
      <c r="A27" s="98"/>
      <c r="B27" s="314" t="s">
        <v>261</v>
      </c>
      <c r="C27" s="323"/>
      <c r="D27" s="250">
        <v>0</v>
      </c>
      <c r="E27" s="248"/>
    </row>
    <row r="28" spans="1:5" ht="15.5" customHeight="1">
      <c r="A28" s="98"/>
      <c r="B28" s="294" t="s">
        <v>262</v>
      </c>
      <c r="C28" s="324"/>
      <c r="D28" s="250">
        <v>0</v>
      </c>
      <c r="E28" s="249"/>
    </row>
    <row r="29" spans="1:5" ht="15.5" customHeight="1">
      <c r="A29" s="98"/>
      <c r="B29" s="296" t="s">
        <v>263</v>
      </c>
      <c r="C29" s="316"/>
      <c r="D29" s="253">
        <v>0</v>
      </c>
      <c r="E29" s="249" t="s">
        <v>264</v>
      </c>
    </row>
    <row r="30" spans="1:5" ht="15.5" customHeight="1">
      <c r="A30" s="98"/>
      <c r="B30" s="296" t="s">
        <v>265</v>
      </c>
      <c r="C30" s="316"/>
      <c r="D30" s="253">
        <v>0</v>
      </c>
      <c r="E30" s="249" t="s">
        <v>264</v>
      </c>
    </row>
    <row r="31" spans="1:5" ht="15.5" customHeight="1">
      <c r="A31" s="98"/>
      <c r="B31" s="294" t="s">
        <v>266</v>
      </c>
      <c r="C31" s="324"/>
      <c r="D31" s="254" t="e">
        <f>5600/D29</f>
        <v>#DIV/0!</v>
      </c>
      <c r="E31" s="249"/>
    </row>
    <row r="32" spans="1:5" ht="15.5" customHeight="1">
      <c r="A32" s="98"/>
      <c r="B32" s="294" t="s">
        <v>267</v>
      </c>
      <c r="C32" s="324"/>
      <c r="D32" s="254" t="e">
        <f>5600/D30</f>
        <v>#DIV/0!</v>
      </c>
      <c r="E32" s="249"/>
    </row>
    <row r="33" spans="1:5" ht="15.5" customHeight="1" thickBot="1">
      <c r="A33" s="98"/>
      <c r="B33" s="317"/>
      <c r="C33" s="325"/>
      <c r="D33" s="269"/>
      <c r="E33" s="270"/>
    </row>
    <row r="34" spans="1:5" ht="31" customHeight="1" thickBot="1">
      <c r="A34" s="98"/>
      <c r="B34" s="326" t="s">
        <v>268</v>
      </c>
      <c r="C34" s="327"/>
      <c r="D34" s="271" t="e">
        <f>(D27*D31)+(D28*D32)</f>
        <v>#DIV/0!</v>
      </c>
      <c r="E34" s="272" t="s">
        <v>275</v>
      </c>
    </row>
    <row r="35" spans="1:5" ht="16.5" thickBot="1">
      <c r="A35" s="98"/>
      <c r="B35" s="310"/>
      <c r="C35" s="310"/>
      <c r="D35" s="25"/>
      <c r="E35" s="141"/>
    </row>
    <row r="36" spans="1:5" ht="23" customHeight="1" thickBot="1">
      <c r="A36" s="98"/>
      <c r="B36" s="311" t="s">
        <v>270</v>
      </c>
      <c r="C36" s="312"/>
      <c r="D36" s="322"/>
      <c r="E36" s="313"/>
    </row>
    <row r="37" spans="1:5">
      <c r="A37" s="98"/>
      <c r="B37" s="314" t="s">
        <v>261</v>
      </c>
      <c r="C37" s="323"/>
      <c r="D37" s="250">
        <v>0</v>
      </c>
      <c r="E37" s="248"/>
    </row>
    <row r="38" spans="1:5">
      <c r="A38" s="98"/>
      <c r="B38" s="294" t="s">
        <v>262</v>
      </c>
      <c r="C38" s="324"/>
      <c r="D38" s="250">
        <v>0</v>
      </c>
      <c r="E38" s="249"/>
    </row>
    <row r="39" spans="1:5">
      <c r="A39" s="98"/>
      <c r="B39" s="296" t="s">
        <v>263</v>
      </c>
      <c r="C39" s="316"/>
      <c r="D39" s="251">
        <v>0</v>
      </c>
      <c r="E39" s="249" t="s">
        <v>264</v>
      </c>
    </row>
    <row r="40" spans="1:5">
      <c r="A40" s="98"/>
      <c r="B40" s="296" t="s">
        <v>265</v>
      </c>
      <c r="C40" s="316"/>
      <c r="D40" s="251">
        <v>0</v>
      </c>
      <c r="E40" s="249" t="s">
        <v>264</v>
      </c>
    </row>
    <row r="41" spans="1:5">
      <c r="A41" s="98"/>
      <c r="B41" s="294" t="s">
        <v>266</v>
      </c>
      <c r="C41" s="324"/>
      <c r="D41" s="252" t="e">
        <f>5600/D39</f>
        <v>#DIV/0!</v>
      </c>
      <c r="E41" s="249"/>
    </row>
    <row r="42" spans="1:5">
      <c r="A42" s="98"/>
      <c r="B42" s="294" t="s">
        <v>267</v>
      </c>
      <c r="C42" s="324"/>
      <c r="D42" s="252" t="e">
        <f>5600/D40</f>
        <v>#DIV/0!</v>
      </c>
      <c r="E42" s="249"/>
    </row>
    <row r="43" spans="1:5" ht="16.5" thickBot="1">
      <c r="A43" s="98"/>
      <c r="B43" s="317"/>
      <c r="C43" s="325"/>
      <c r="D43" s="269"/>
      <c r="E43" s="270"/>
    </row>
    <row r="44" spans="1:5" ht="31" customHeight="1" thickBot="1">
      <c r="A44" s="98"/>
      <c r="B44" s="326" t="s">
        <v>268</v>
      </c>
      <c r="C44" s="327"/>
      <c r="D44" s="271" t="e">
        <f>(D37*D41)+(D38*D42)</f>
        <v>#DIV/0!</v>
      </c>
      <c r="E44" s="272" t="s">
        <v>276</v>
      </c>
    </row>
    <row r="45" spans="1:5" ht="16.5" thickBot="1">
      <c r="A45" s="98"/>
      <c r="B45" s="310"/>
      <c r="C45" s="310"/>
      <c r="D45" s="25"/>
      <c r="E45" s="141"/>
    </row>
    <row r="46" spans="1:5" ht="23" customHeight="1" thickBot="1">
      <c r="A46" s="98"/>
      <c r="B46" s="311" t="s">
        <v>271</v>
      </c>
      <c r="C46" s="312"/>
      <c r="D46" s="312"/>
      <c r="E46" s="313"/>
    </row>
    <row r="47" spans="1:5">
      <c r="A47" s="98"/>
      <c r="B47" s="314" t="s">
        <v>261</v>
      </c>
      <c r="C47" s="315"/>
      <c r="D47" s="239">
        <v>0</v>
      </c>
      <c r="E47" s="240"/>
    </row>
    <row r="48" spans="1:5">
      <c r="A48" s="98"/>
      <c r="B48" s="294" t="s">
        <v>262</v>
      </c>
      <c r="C48" s="295"/>
      <c r="D48" s="232">
        <v>0</v>
      </c>
      <c r="E48" s="238"/>
    </row>
    <row r="49" spans="1:5">
      <c r="A49" s="98"/>
      <c r="B49" s="237" t="s">
        <v>263</v>
      </c>
      <c r="C49" s="233"/>
      <c r="D49" s="234">
        <v>0</v>
      </c>
      <c r="E49" s="238" t="s">
        <v>264</v>
      </c>
    </row>
    <row r="50" spans="1:5">
      <c r="A50" s="98"/>
      <c r="B50" s="237" t="s">
        <v>265</v>
      </c>
      <c r="C50" s="233"/>
      <c r="D50" s="234">
        <v>0</v>
      </c>
      <c r="E50" s="238" t="s">
        <v>264</v>
      </c>
    </row>
    <row r="51" spans="1:5">
      <c r="A51" s="98"/>
      <c r="B51" s="294" t="s">
        <v>266</v>
      </c>
      <c r="C51" s="295"/>
      <c r="D51" s="244" t="e">
        <f>5600/D49</f>
        <v>#DIV/0!</v>
      </c>
      <c r="E51" s="238"/>
    </row>
    <row r="52" spans="1:5">
      <c r="A52" s="98"/>
      <c r="B52" s="294" t="s">
        <v>267</v>
      </c>
      <c r="C52" s="295"/>
      <c r="D52" s="244" t="e">
        <f>5600/D50</f>
        <v>#DIV/0!</v>
      </c>
      <c r="E52" s="238"/>
    </row>
    <row r="53" spans="1:5" ht="16.5" thickBot="1">
      <c r="A53" s="98"/>
      <c r="B53" s="317"/>
      <c r="C53" s="318"/>
      <c r="D53" s="276"/>
      <c r="E53" s="274"/>
    </row>
    <row r="54" spans="1:5" ht="31" customHeight="1" thickBot="1">
      <c r="A54" s="243"/>
      <c r="B54" s="326" t="s">
        <v>268</v>
      </c>
      <c r="C54" s="328"/>
      <c r="D54" s="277" t="e">
        <f>(D47*D51)+(D48*D52)</f>
        <v>#DIV/0!</v>
      </c>
      <c r="E54" s="272" t="s">
        <v>277</v>
      </c>
    </row>
    <row r="55" spans="1:5" ht="16.5" thickBot="1"/>
    <row r="56" spans="1:5" ht="30" customHeight="1">
      <c r="A56" s="279" t="s">
        <v>67</v>
      </c>
      <c r="B56" s="280"/>
      <c r="C56" s="285"/>
      <c r="D56" s="286"/>
      <c r="E56" s="287"/>
    </row>
    <row r="57" spans="1:5" ht="30" customHeight="1">
      <c r="A57" s="281" t="s">
        <v>164</v>
      </c>
      <c r="B57" s="282"/>
      <c r="C57" s="288"/>
      <c r="D57" s="289"/>
      <c r="E57" s="290"/>
    </row>
    <row r="58" spans="1:5" ht="30" customHeight="1" thickBot="1">
      <c r="A58" s="283" t="s">
        <v>165</v>
      </c>
      <c r="B58" s="284"/>
      <c r="C58" s="291"/>
      <c r="D58" s="292"/>
      <c r="E58" s="293"/>
    </row>
  </sheetData>
  <sheetProtection algorithmName="SHA-512" hashValue="6SGeGcsHhZJblc0ONuE74LYUgdNvzh5fmSfA+0QcuInXBERINWFMBqmUxBXFi/3ZpqG1t7ODylPsLuLEhCHZoQ==" saltValue="ZEc6ivIMkKpfSL7BMV/6VA==" spinCount="100000" sheet="1" objects="1" scenarios="1"/>
  <mergeCells count="48">
    <mergeCell ref="B52:C52"/>
    <mergeCell ref="B53:C53"/>
    <mergeCell ref="B54:C54"/>
    <mergeCell ref="B19:C19"/>
    <mergeCell ref="B44:C44"/>
    <mergeCell ref="B45:C45"/>
    <mergeCell ref="B46:E46"/>
    <mergeCell ref="B47:C47"/>
    <mergeCell ref="B48:C48"/>
    <mergeCell ref="B51:C51"/>
    <mergeCell ref="B36:E36"/>
    <mergeCell ref="B37:C37"/>
    <mergeCell ref="B38:C38"/>
    <mergeCell ref="B41:C41"/>
    <mergeCell ref="B42:C42"/>
    <mergeCell ref="B43:C43"/>
    <mergeCell ref="B39:C39"/>
    <mergeCell ref="B40:C40"/>
    <mergeCell ref="B35:C35"/>
    <mergeCell ref="B29:C29"/>
    <mergeCell ref="B30:C30"/>
    <mergeCell ref="B22:C22"/>
    <mergeCell ref="B23:C23"/>
    <mergeCell ref="B24:C24"/>
    <mergeCell ref="B25:C25"/>
    <mergeCell ref="B26:E26"/>
    <mergeCell ref="B27:C27"/>
    <mergeCell ref="B28:C28"/>
    <mergeCell ref="B31:C31"/>
    <mergeCell ref="B32:C32"/>
    <mergeCell ref="B33:C33"/>
    <mergeCell ref="B34:C34"/>
    <mergeCell ref="B21:C21"/>
    <mergeCell ref="B20:C20"/>
    <mergeCell ref="B1:E1"/>
    <mergeCell ref="B2:E2"/>
    <mergeCell ref="B3:E3"/>
    <mergeCell ref="B4:E4"/>
    <mergeCell ref="B15:C15"/>
    <mergeCell ref="B16:E16"/>
    <mergeCell ref="B17:C17"/>
    <mergeCell ref="B18:C18"/>
    <mergeCell ref="A56:B56"/>
    <mergeCell ref="A57:B57"/>
    <mergeCell ref="A58:B58"/>
    <mergeCell ref="C56:E56"/>
    <mergeCell ref="C57:E57"/>
    <mergeCell ref="C58:E58"/>
  </mergeCells>
  <conditionalFormatting sqref="D51">
    <cfRule type="containsText" dxfId="1" priority="1" operator="containsText" text="#DELING.DOOR.0!">
      <formula>NOT(ISERROR(SEARCH("#DELING.DOOR.0!",D51)))</formula>
    </cfRule>
  </conditionalFormatting>
  <conditionalFormatting sqref="D51:D52">
    <cfRule type="containsText" dxfId="0" priority="2" operator="containsText" text="#DELING.DOOR.0!">
      <formula>NOT(ISERROR(SEARCH("#DELING.DOOR.0!",D51)))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37507A75E63A46A535F8A339A596E5" ma:contentTypeVersion="3" ma:contentTypeDescription="Een nieuw document maken." ma:contentTypeScope="" ma:versionID="6cebf230288b4fd6e6a0d6d161c8d873">
  <xsd:schema xmlns:xsd="http://www.w3.org/2001/XMLSchema" xmlns:xs="http://www.w3.org/2001/XMLSchema" xmlns:p="http://schemas.microsoft.com/office/2006/metadata/properties" xmlns:ns2="8ac4c29a-450e-47b8-b63c-a0c8ac7ad1cb" targetNamespace="http://schemas.microsoft.com/office/2006/metadata/properties" ma:root="true" ma:fieldsID="5893655e835ddb6edda308a12c42a87d" ns2:_="">
    <xsd:import namespace="8ac4c29a-450e-47b8-b63c-a0c8ac7ad1c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c4c29a-450e-47b8-b63c-a0c8ac7ad1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F55D09-2D20-403B-8243-E56F1C5096DC}">
  <ds:schemaRefs>
    <ds:schemaRef ds:uri="http://schemas.microsoft.com/sharepoint/v3/contenttype/forms"/>
  </ds:schemaRefs>
</ds:datastoreItem>
</file>

<file path=customXml/itemProps2.xml><?xml version="1.0" encoding="utf-8"?>
<ds:datastoreItem xmlns:ds="http://schemas.openxmlformats.org/officeDocument/2006/customXml" ds:itemID="{84A0CCA4-8490-4784-A61E-1864B69A6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c4c29a-450e-47b8-b63c-a0c8ac7ad1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4BFB98-248C-47B5-A692-FD611B60479C}">
  <ds:schemaRefs>
    <ds:schemaRef ds:uri="http://www.w3.org/XML/1998/namespace"/>
    <ds:schemaRef ds:uri="http://schemas.microsoft.com/office/2006/documentManagement/types"/>
    <ds:schemaRef ds:uri="8ac4c29a-450e-47b8-b63c-a0c8ac7ad1cb"/>
    <ds:schemaRef ds:uri="http://schemas.microsoft.com/office/infopath/2007/PartnerControls"/>
    <ds:schemaRef ds:uri="http://purl.org/dc/terms/"/>
    <ds:schemaRef ds:uri="http://purl.org/dc/dcmitype/"/>
    <ds:schemaRef ds:uri="http://schemas.microsoft.com/office/2006/metadata/propertie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P1 Algemene eisen LB</vt:lpstr>
      <vt:lpstr>P1 LB-Tractor Compact</vt:lpstr>
      <vt:lpstr>P1 LB-Tractor Klein</vt:lpstr>
      <vt:lpstr>P1 LB-Tractor Midden</vt:lpstr>
      <vt:lpstr>P1 LB-Tractor Zwaar</vt:lpstr>
      <vt:lpstr>P1 Prijzenblad I</vt:lpstr>
      <vt:lpstr>P1 Prijzenblad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Vos, Wim</dc:creator>
  <cp:keywords/>
  <dc:description/>
  <cp:lastModifiedBy>Riphagen, Herman</cp:lastModifiedBy>
  <cp:revision/>
  <dcterms:created xsi:type="dcterms:W3CDTF">2024-01-16T18:01:53Z</dcterms:created>
  <dcterms:modified xsi:type="dcterms:W3CDTF">2026-09-22T11:16:06Z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0x0101003037507A75E63A46A535F8A339A596E5</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