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M:\510 Krimpenerwaard\510_001 Bestek integraal maaien\Contract\Aanbesteding\Bijlagen Bestek\"/>
    </mc:Choice>
  </mc:AlternateContent>
  <xr:revisionPtr revIDLastSave="0" documentId="8_{AED8BE50-31A7-494A-88CA-858D99656AD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F32" i="1"/>
  <c r="E14" i="1"/>
  <c r="F10" i="1"/>
  <c r="F56" i="1"/>
  <c r="F57" i="1"/>
  <c r="F55" i="1"/>
  <c r="F54" i="1"/>
  <c r="F49" i="1"/>
  <c r="F50" i="1"/>
  <c r="F48" i="1"/>
  <c r="F44" i="1"/>
  <c r="F45" i="1"/>
  <c r="F43" i="1"/>
  <c r="F39" i="1"/>
  <c r="F40" i="1"/>
  <c r="F38" i="1"/>
  <c r="F29" i="1"/>
  <c r="F28" i="1"/>
  <c r="F20" i="1"/>
  <c r="F21" i="1"/>
  <c r="F16" i="1"/>
  <c r="F11" i="1"/>
  <c r="F12" i="1"/>
  <c r="F27" i="1"/>
  <c r="F25" i="1"/>
  <c r="F24" i="1"/>
  <c r="F23" i="1"/>
  <c r="F22" i="1"/>
  <c r="F53" i="1"/>
  <c r="F19" i="1"/>
  <c r="F18" i="1"/>
  <c r="F17" i="1"/>
  <c r="F9" i="1"/>
  <c r="I9" i="1" s="1"/>
  <c r="I10" i="1" l="1"/>
  <c r="F13" i="1"/>
  <c r="F14" i="1" s="1"/>
  <c r="H10" i="1" l="1"/>
  <c r="H9" i="1"/>
</calcChain>
</file>

<file path=xl/sharedStrings.xml><?xml version="1.0" encoding="utf-8"?>
<sst xmlns="http://schemas.openxmlformats.org/spreadsheetml/2006/main" count="124" uniqueCount="54">
  <si>
    <t>BESTEKS-
POST-
NUMMER</t>
  </si>
  <si>
    <t>OMSCHRIJVING</t>
  </si>
  <si>
    <t>EEN-
HEID</t>
  </si>
  <si>
    <t>VOORBEREIDENDE WERKZAAMHEDEN</t>
  </si>
  <si>
    <t xml:space="preserve"> </t>
  </si>
  <si>
    <t>FLORA EN FAUNA</t>
  </si>
  <si>
    <t>Opstellen van een ecologisch werkprotocol.</t>
  </si>
  <si>
    <t>stuk</t>
  </si>
  <si>
    <t>Uitvoeren maatregelen ecologisch werkprotocol</t>
  </si>
  <si>
    <t>ONDERHOUD GRAS</t>
  </si>
  <si>
    <t>are</t>
  </si>
  <si>
    <t>st</t>
  </si>
  <si>
    <t>ONDERHOUD BERMEN</t>
  </si>
  <si>
    <t>Verwerken maaisel vrijgekomen op bermen en taluds - kruidenberm</t>
  </si>
  <si>
    <t>2-ZIJDIG TOT 3 METER</t>
  </si>
  <si>
    <t>Uitmaaien nat en droog profiel van watergang 2 - zijdig</t>
  </si>
  <si>
    <t>m</t>
  </si>
  <si>
    <t>UITMAAIEN WATERGANGEN 1 ZIJDIG 3 TOT 6 METER</t>
  </si>
  <si>
    <t>Uitmaaien nat en droog profiel van watergang - 1 zijdig tot 6 m</t>
  </si>
  <si>
    <t>UITMAAIEN WATERGANGEN 1 ZIJDIG &gt; 6 METER</t>
  </si>
  <si>
    <t>Uitmaaien nat en droog profiel van watergang 1 zijdig &gt; 6 m</t>
  </si>
  <si>
    <t>ONDERHOUD OEVERS</t>
  </si>
  <si>
    <t>Aantal m2</t>
  </si>
  <si>
    <t>Maaien bermen en taluds - kruidenberm - vlak - zichthoeken? (4x maaien in Obsurv)</t>
  </si>
  <si>
    <t>Maaien bermen en taluds - kruidenberm - talud - zichthoeken? (4x maaien in Obsurv)</t>
  </si>
  <si>
    <t>Maaien bermen en taluds - kruidenberm - talud - Pilot omvormen naar ecologisch beheer (nu 4x maaien)</t>
  </si>
  <si>
    <t>Maaien bermen en taluds - kruidenberm - vlak - Pilot omvormen naar ecologisch beheer (nu 4x maaien)</t>
  </si>
  <si>
    <t>Maaien bermen en taluds - vlak 2x</t>
  </si>
  <si>
    <t>Maaien bermen en taluds - talud 2x</t>
  </si>
  <si>
    <t>Maaien bermen en taluds - kruidenberm - talud 2x</t>
  </si>
  <si>
    <t>Bijmaaien rondom bomen. 2x</t>
  </si>
  <si>
    <t>Bijmaaien rondom overige obstakels (afvalbakken, speeltoestellen en banken) 6x</t>
  </si>
  <si>
    <t>Bijmaaien rondom overige obstakels (lichtmasten, verkeersborden, paaltjes, hekjes) 4x</t>
  </si>
  <si>
    <t>Ruw gras stabilisatietegel</t>
  </si>
  <si>
    <t>Grasveld stabilisatietegel</t>
  </si>
  <si>
    <t>Hoeveelheden Resultaatsverplichting (Are/stuks/meter)</t>
  </si>
  <si>
    <t>Wordt opgeteld bij kruidenberm vlak</t>
  </si>
  <si>
    <t>Wordt opgeteld bij grasveld - Vlak</t>
  </si>
  <si>
    <t>Aantekeningen</t>
  </si>
  <si>
    <t xml:space="preserve">Maaien bermen en taluds - vlak - zichthoeken 3 </t>
  </si>
  <si>
    <t>Maaien bermen en talud - talud - zichthoeken 3</t>
  </si>
  <si>
    <t>Maaien bermen en taluds - kruidenberm - vlak 2x</t>
  </si>
  <si>
    <t>GRASTEGELS. Hoeveelheden zijn excl parkeervakken/stroken</t>
  </si>
  <si>
    <r>
      <t xml:space="preserve">Verwerken maaisel vrijgekomen bij watergang. </t>
    </r>
    <r>
      <rPr>
        <b/>
        <sz val="9"/>
        <rFont val="Tahoma"/>
        <family val="2"/>
      </rPr>
      <t>Afvoeren</t>
    </r>
  </si>
  <si>
    <r>
      <t xml:space="preserve">Verwerken maaisel vrijgekomen bij watergang. </t>
    </r>
    <r>
      <rPr>
        <b/>
        <sz val="9"/>
        <rFont val="Tahoma"/>
        <family val="2"/>
      </rPr>
      <t>Laten liggen</t>
    </r>
  </si>
  <si>
    <t>Verwerken maaisel vrijgekomen op bermen en taluds. (= alles gelijk afvoeren. Dijklaan+Kadijkse laan Bergambacht, West- en Oosteinde+Kerkweg Berkenwoude), Vinkenpad Schoonhoven, Tentweg+Goudse weg Stolwijk)</t>
  </si>
  <si>
    <t>Verwerken maaisel vrijgekomen op bermen en taluds. (= alles afvoeren binnen 5 werkdagen)</t>
  </si>
  <si>
    <t>Maaien bermen en taluds - oever - nat</t>
  </si>
  <si>
    <t>Maaien bermen en taluds - natuurlijkvriendelijke oever - nat</t>
  </si>
  <si>
    <t>ONDERHOUD WATERGANGEN</t>
  </si>
  <si>
    <t>Obstakels omgerekend op basis van hoeveelheid gras vlak/talud</t>
  </si>
  <si>
    <t>Maaien grasveld - vlak 15x</t>
  </si>
  <si>
    <t>Maaien grasveld - talud 15x</t>
  </si>
  <si>
    <t>Oevers op 3x maaien ivm zichthoeken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</si>
</sst>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##"/>
    <numFmt numFmtId="166" formatCode="######"/>
  </numFmts>
  <fonts count="12" x14ac:knownFonts="1">
    <font>
      <sz val="11"/>
      <color theme="1"/>
      <name val="Calibri"/>
      <family val="2"/>
      <scheme val="minor"/>
    </font>
    <font>
      <sz val="6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FF0000"/>
      <name val="Tahoma"/>
      <family val="2"/>
    </font>
    <font>
      <sz val="9"/>
      <color rgb="FF000000"/>
      <name val="Tahoma"/>
      <family val="2"/>
    </font>
    <font>
      <b/>
      <sz val="14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sz val="6"/>
      <name val="Tahom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/>
      <right style="thin">
        <color rgb="FFA9A9A9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left" vertical="top" wrapText="1" shrinkToFit="1" readingOrder="1"/>
    </xf>
    <xf numFmtId="0" fontId="1" fillId="0" borderId="1" xfId="0" applyFont="1" applyBorder="1" applyAlignment="1">
      <alignment horizontal="center" vertical="center" wrapText="1" shrinkToFit="1" readingOrder="1"/>
    </xf>
    <xf numFmtId="49" fontId="3" fillId="0" borderId="3" xfId="0" applyNumberFormat="1" applyFont="1" applyBorder="1" applyAlignment="1">
      <alignment horizontal="left" vertical="top" wrapText="1" shrinkToFit="1" readingOrder="1"/>
    </xf>
    <xf numFmtId="49" fontId="2" fillId="0" borderId="4" xfId="0" applyNumberFormat="1" applyFont="1" applyBorder="1" applyAlignment="1">
      <alignment horizontal="left" vertical="top" wrapText="1" shrinkToFit="1" readingOrder="1"/>
    </xf>
    <xf numFmtId="49" fontId="2" fillId="0" borderId="3" xfId="0" applyNumberFormat="1" applyFont="1" applyBorder="1" applyAlignment="1">
      <alignment horizontal="left" vertical="top" wrapText="1" shrinkToFit="1" readingOrder="1"/>
    </xf>
    <xf numFmtId="2" fontId="0" fillId="2" borderId="0" xfId="0" applyNumberFormat="1" applyFill="1"/>
    <xf numFmtId="49" fontId="5" fillId="0" borderId="3" xfId="0" applyNumberFormat="1" applyFont="1" applyBorder="1" applyAlignment="1">
      <alignment horizontal="left" vertical="top" wrapText="1" shrinkToFit="1" readingOrder="1"/>
    </xf>
    <xf numFmtId="2" fontId="0" fillId="0" borderId="0" xfId="0" applyNumberFormat="1"/>
    <xf numFmtId="0" fontId="0" fillId="0" borderId="0" xfId="0" applyAlignment="1">
      <alignment wrapText="1"/>
    </xf>
    <xf numFmtId="49" fontId="4" fillId="0" borderId="4" xfId="0" applyNumberFormat="1" applyFont="1" applyBorder="1" applyAlignment="1">
      <alignment horizontal="left" vertical="top" wrapText="1" shrinkToFit="1" readingOrder="1"/>
    </xf>
    <xf numFmtId="2" fontId="6" fillId="2" borderId="0" xfId="0" applyNumberFormat="1" applyFont="1" applyFill="1"/>
    <xf numFmtId="0" fontId="0" fillId="3" borderId="0" xfId="0" applyFill="1"/>
    <xf numFmtId="9" fontId="0" fillId="0" borderId="0" xfId="1" applyFont="1"/>
    <xf numFmtId="0" fontId="0" fillId="0" borderId="0" xfId="0" applyFill="1"/>
    <xf numFmtId="49" fontId="8" fillId="0" borderId="3" xfId="0" applyNumberFormat="1" applyFont="1" applyBorder="1" applyAlignment="1">
      <alignment horizontal="left" vertical="top" wrapText="1" shrinkToFit="1" readingOrder="1"/>
    </xf>
    <xf numFmtId="49" fontId="8" fillId="0" borderId="4" xfId="0" applyNumberFormat="1" applyFont="1" applyBorder="1" applyAlignment="1">
      <alignment horizontal="left" vertical="top" wrapText="1" shrinkToFit="1" readingOrder="1"/>
    </xf>
    <xf numFmtId="49" fontId="9" fillId="0" borderId="4" xfId="0" applyNumberFormat="1" applyFont="1" applyBorder="1" applyAlignment="1">
      <alignment horizontal="left" vertical="top" wrapText="1" shrinkToFit="1" readingOrder="1"/>
    </xf>
    <xf numFmtId="49" fontId="9" fillId="0" borderId="3" xfId="0" applyNumberFormat="1" applyFont="1" applyBorder="1" applyAlignment="1">
      <alignment horizontal="left" vertical="top" wrapText="1" shrinkToFit="1" readingOrder="1"/>
    </xf>
    <xf numFmtId="49" fontId="8" fillId="0" borderId="2" xfId="0" applyNumberFormat="1" applyFont="1" applyFill="1" applyBorder="1" applyAlignment="1">
      <alignment horizontal="left" vertical="top" wrapText="1" shrinkToFit="1" readingOrder="1"/>
    </xf>
    <xf numFmtId="0" fontId="10" fillId="0" borderId="1" xfId="0" applyFont="1" applyFill="1" applyBorder="1" applyAlignment="1">
      <alignment horizontal="left" vertical="top" wrapText="1" shrinkToFit="1" readingOrder="1"/>
    </xf>
    <xf numFmtId="164" fontId="8" fillId="0" borderId="2" xfId="0" applyNumberFormat="1" applyFont="1" applyFill="1" applyBorder="1" applyAlignment="1">
      <alignment horizontal="left" vertical="top" wrapText="1" shrinkToFit="1" readingOrder="1"/>
    </xf>
    <xf numFmtId="49" fontId="8" fillId="0" borderId="3" xfId="0" applyNumberFormat="1" applyFont="1" applyFill="1" applyBorder="1" applyAlignment="1">
      <alignment horizontal="left" vertical="top" wrapText="1" shrinkToFit="1" readingOrder="1"/>
    </xf>
    <xf numFmtId="165" fontId="8" fillId="0" borderId="2" xfId="0" applyNumberFormat="1" applyFont="1" applyFill="1" applyBorder="1" applyAlignment="1">
      <alignment horizontal="left" vertical="top" wrapText="1" shrinkToFit="1" readingOrder="1"/>
    </xf>
    <xf numFmtId="166" fontId="8" fillId="0" borderId="2" xfId="0" applyNumberFormat="1" applyFont="1" applyFill="1" applyBorder="1" applyAlignment="1">
      <alignment horizontal="left" vertical="top" wrapText="1" shrinkToFit="1" readingOrder="1"/>
    </xf>
    <xf numFmtId="0" fontId="11" fillId="0" borderId="0" xfId="0" applyFont="1" applyFill="1"/>
    <xf numFmtId="9" fontId="0" fillId="3" borderId="0" xfId="1" applyFont="1" applyFill="1"/>
    <xf numFmtId="2" fontId="0" fillId="0" borderId="0" xfId="0" applyNumberFormat="1" applyFill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58"/>
  <sheetViews>
    <sheetView showGridLines="0" tabSelected="1" topLeftCell="B1" zoomScaleNormal="100" workbookViewId="0">
      <pane ySplit="1" topLeftCell="A2" activePane="bottomLeft" state="frozen"/>
      <selection pane="bottomLeft" activeCell="F36" sqref="F36"/>
    </sheetView>
  </sheetViews>
  <sheetFormatPr defaultRowHeight="15" x14ac:dyDescent="0.25"/>
  <cols>
    <col min="1" max="1" width="10.140625" style="25" customWidth="1"/>
    <col min="2" max="2" width="98.85546875" style="9" customWidth="1"/>
    <col min="3" max="3" width="0.5703125" hidden="1" customWidth="1"/>
    <col min="4" max="4" width="9.140625" hidden="1" customWidth="1"/>
    <col min="5" max="5" width="20.85546875" style="6" customWidth="1"/>
    <col min="6" max="6" width="50.85546875" customWidth="1"/>
    <col min="7" max="7" width="4.28515625" bestFit="1" customWidth="1"/>
    <col min="8" max="8" width="10.7109375" style="12" customWidth="1"/>
    <col min="9" max="10" width="9.140625" style="12"/>
    <col min="11" max="11" width="29.140625" style="12" customWidth="1"/>
    <col min="12" max="12" width="15" customWidth="1"/>
    <col min="13" max="13" width="9.5703125" bestFit="1" customWidth="1"/>
    <col min="15" max="15" width="9.5703125" bestFit="1" customWidth="1"/>
    <col min="18" max="18" width="12" bestFit="1" customWidth="1"/>
  </cols>
  <sheetData>
    <row r="1" spans="1:22" ht="24.75" customHeight="1" x14ac:dyDescent="0.3">
      <c r="A1" s="20" t="s">
        <v>0</v>
      </c>
      <c r="B1" s="2" t="s">
        <v>1</v>
      </c>
      <c r="E1" s="11" t="s">
        <v>22</v>
      </c>
      <c r="F1" t="s">
        <v>35</v>
      </c>
      <c r="G1" s="1" t="s">
        <v>2</v>
      </c>
      <c r="H1" s="12" t="s">
        <v>38</v>
      </c>
    </row>
    <row r="2" spans="1:22" ht="12" customHeight="1" x14ac:dyDescent="0.25">
      <c r="A2" s="21">
        <v>1</v>
      </c>
      <c r="B2" s="3" t="s">
        <v>3</v>
      </c>
      <c r="G2" s="4" t="s">
        <v>4</v>
      </c>
    </row>
    <row r="3" spans="1:22" ht="12.75" customHeight="1" x14ac:dyDescent="0.25">
      <c r="A3" s="22" t="s">
        <v>4</v>
      </c>
      <c r="B3" s="4" t="s">
        <v>4</v>
      </c>
      <c r="G3" s="4" t="s">
        <v>4</v>
      </c>
    </row>
    <row r="4" spans="1:22" ht="12" customHeight="1" x14ac:dyDescent="0.25">
      <c r="A4" s="23">
        <v>11</v>
      </c>
      <c r="B4" s="3" t="s">
        <v>5</v>
      </c>
      <c r="G4" s="4" t="s">
        <v>4</v>
      </c>
    </row>
    <row r="5" spans="1:22" ht="12.75" customHeight="1" x14ac:dyDescent="0.25">
      <c r="A5" s="24">
        <v>110010</v>
      </c>
      <c r="B5" s="5" t="s">
        <v>6</v>
      </c>
      <c r="G5" s="4" t="s">
        <v>7</v>
      </c>
    </row>
    <row r="6" spans="1:22" ht="12" customHeight="1" x14ac:dyDescent="0.25">
      <c r="A6" s="24">
        <v>110020</v>
      </c>
      <c r="B6" s="5" t="s">
        <v>8</v>
      </c>
      <c r="G6" s="4" t="s">
        <v>7</v>
      </c>
    </row>
    <row r="7" spans="1:22" ht="12.75" customHeight="1" x14ac:dyDescent="0.25">
      <c r="A7" s="22" t="s">
        <v>4</v>
      </c>
      <c r="B7" s="4" t="s">
        <v>4</v>
      </c>
      <c r="G7" s="4" t="s">
        <v>4</v>
      </c>
    </row>
    <row r="8" spans="1:22" ht="12" customHeight="1" x14ac:dyDescent="0.25">
      <c r="A8" s="21">
        <v>2</v>
      </c>
      <c r="B8" s="3" t="s">
        <v>9</v>
      </c>
      <c r="G8" s="4" t="s">
        <v>4</v>
      </c>
      <c r="H8" s="12" t="s">
        <v>50</v>
      </c>
      <c r="R8" s="8"/>
      <c r="V8" s="13"/>
    </row>
    <row r="9" spans="1:22" ht="12.75" customHeight="1" x14ac:dyDescent="0.25">
      <c r="A9" s="24">
        <v>201010</v>
      </c>
      <c r="B9" s="5" t="s">
        <v>51</v>
      </c>
      <c r="E9" s="6">
        <v>435236.43070000003</v>
      </c>
      <c r="F9">
        <f>(E9*15)/100</f>
        <v>65285.464605000001</v>
      </c>
      <c r="G9" s="4" t="s">
        <v>10</v>
      </c>
      <c r="H9" s="12">
        <f>F14*I9</f>
        <v>12383.747230648589</v>
      </c>
      <c r="I9" s="26">
        <f>F9/(F9+F10)</f>
        <v>0.94044252966650888</v>
      </c>
      <c r="V9" s="13"/>
    </row>
    <row r="10" spans="1:22" ht="12" customHeight="1" x14ac:dyDescent="0.25">
      <c r="A10" s="24">
        <v>201030</v>
      </c>
      <c r="B10" s="5" t="s">
        <v>52</v>
      </c>
      <c r="E10" s="6">
        <v>27563.173709999999</v>
      </c>
      <c r="F10">
        <f>(E10*15)/100</f>
        <v>4134.4760564999997</v>
      </c>
      <c r="G10" s="4" t="s">
        <v>10</v>
      </c>
      <c r="H10" s="12">
        <f>F14*I10</f>
        <v>784.25276935141096</v>
      </c>
      <c r="I10" s="26">
        <f>F10/(F9+F10)</f>
        <v>5.9557470333491111E-2</v>
      </c>
    </row>
    <row r="11" spans="1:22" ht="12.75" customHeight="1" x14ac:dyDescent="0.25">
      <c r="A11" s="24">
        <v>201040</v>
      </c>
      <c r="B11" s="15" t="s">
        <v>30</v>
      </c>
      <c r="E11" s="6">
        <v>6429</v>
      </c>
      <c r="F11">
        <f>E11*2</f>
        <v>12858</v>
      </c>
      <c r="G11" s="4" t="s">
        <v>11</v>
      </c>
    </row>
    <row r="12" spans="1:22" ht="12.75" customHeight="1" x14ac:dyDescent="0.25">
      <c r="A12" s="24"/>
      <c r="B12" s="16" t="s">
        <v>31</v>
      </c>
      <c r="E12" s="6">
        <v>876</v>
      </c>
      <c r="F12">
        <f>E12*6</f>
        <v>5256</v>
      </c>
      <c r="G12" s="4" t="s">
        <v>11</v>
      </c>
    </row>
    <row r="13" spans="1:22" ht="12" customHeight="1" x14ac:dyDescent="0.25">
      <c r="A13" s="22" t="s">
        <v>4</v>
      </c>
      <c r="B13" s="16" t="s">
        <v>32</v>
      </c>
      <c r="E13" s="6">
        <v>1978</v>
      </c>
      <c r="F13">
        <f>E13*4</f>
        <v>7912</v>
      </c>
      <c r="G13" s="4" t="s">
        <v>11</v>
      </c>
    </row>
    <row r="14" spans="1:22" ht="12" customHeight="1" x14ac:dyDescent="0.25">
      <c r="A14" s="19"/>
      <c r="B14" s="10"/>
      <c r="E14" s="27">
        <f>SUM(E12:E13)</f>
        <v>2854</v>
      </c>
      <c r="F14" s="14">
        <f>SUM(F12:F13)</f>
        <v>13168</v>
      </c>
      <c r="G14" s="4" t="s">
        <v>11</v>
      </c>
    </row>
    <row r="15" spans="1:22" ht="12.75" customHeight="1" x14ac:dyDescent="0.25">
      <c r="A15" s="21">
        <v>3</v>
      </c>
      <c r="B15" s="3" t="s">
        <v>12</v>
      </c>
      <c r="G15" s="4" t="s">
        <v>4</v>
      </c>
      <c r="R15" s="8"/>
    </row>
    <row r="16" spans="1:22" ht="12" customHeight="1" x14ac:dyDescent="0.25">
      <c r="A16" s="24">
        <v>301010</v>
      </c>
      <c r="B16" s="7" t="s">
        <v>27</v>
      </c>
      <c r="E16" s="6">
        <v>71137.961909999998</v>
      </c>
      <c r="F16" s="8">
        <f>E16*2/100</f>
        <v>1422.7592382</v>
      </c>
      <c r="G16" s="4" t="s">
        <v>10</v>
      </c>
      <c r="R16" s="8"/>
    </row>
    <row r="17" spans="1:20" ht="12.75" customHeight="1" x14ac:dyDescent="0.25">
      <c r="A17" s="24">
        <v>301030</v>
      </c>
      <c r="B17" s="7" t="s">
        <v>28</v>
      </c>
      <c r="E17" s="6">
        <v>29215.066511000001</v>
      </c>
      <c r="F17" s="8">
        <f>E17*2/100</f>
        <v>584.30133022000007</v>
      </c>
      <c r="G17" s="4" t="s">
        <v>10</v>
      </c>
      <c r="R17" s="8"/>
    </row>
    <row r="18" spans="1:20" ht="12" customHeight="1" x14ac:dyDescent="0.25">
      <c r="A18" s="24">
        <v>301040</v>
      </c>
      <c r="B18" s="15" t="s">
        <v>39</v>
      </c>
      <c r="E18" s="6">
        <v>12461.278700000001</v>
      </c>
      <c r="F18">
        <f>E18*3/100</f>
        <v>373.83836100000002</v>
      </c>
      <c r="G18" s="4" t="s">
        <v>10</v>
      </c>
    </row>
    <row r="19" spans="1:20" ht="12.75" customHeight="1" x14ac:dyDescent="0.25">
      <c r="A19" s="24">
        <v>301050</v>
      </c>
      <c r="B19" s="15" t="s">
        <v>40</v>
      </c>
      <c r="E19" s="6">
        <v>8672.7888490000005</v>
      </c>
      <c r="F19">
        <f>E19*3/100</f>
        <v>260.18366546999999</v>
      </c>
      <c r="G19" s="4" t="s">
        <v>10</v>
      </c>
      <c r="T19" s="8"/>
    </row>
    <row r="20" spans="1:20" ht="12" customHeight="1" x14ac:dyDescent="0.25">
      <c r="A20" s="24">
        <v>301060</v>
      </c>
      <c r="B20" s="15" t="s">
        <v>41</v>
      </c>
      <c r="E20" s="6">
        <v>53359.983939999998</v>
      </c>
      <c r="F20">
        <f>(E20*1/100)</f>
        <v>533.59983939999995</v>
      </c>
      <c r="G20" s="4" t="s">
        <v>10</v>
      </c>
    </row>
    <row r="21" spans="1:20" ht="12" customHeight="1" x14ac:dyDescent="0.25">
      <c r="A21" s="24">
        <v>301070</v>
      </c>
      <c r="B21" s="15" t="s">
        <v>29</v>
      </c>
      <c r="E21" s="6">
        <v>32790.741009999998</v>
      </c>
      <c r="F21">
        <f>(E21/100)</f>
        <v>327.90741009999999</v>
      </c>
      <c r="G21" s="4" t="s">
        <v>10</v>
      </c>
    </row>
    <row r="22" spans="1:20" ht="12" customHeight="1" x14ac:dyDescent="0.25">
      <c r="A22" s="24">
        <v>301080</v>
      </c>
      <c r="B22" s="15" t="s">
        <v>23</v>
      </c>
      <c r="E22" s="6">
        <v>123.961271</v>
      </c>
      <c r="F22">
        <f>E22*4/100</f>
        <v>4.9584508400000002</v>
      </c>
      <c r="G22" s="4" t="s">
        <v>10</v>
      </c>
    </row>
    <row r="23" spans="1:20" ht="12" customHeight="1" x14ac:dyDescent="0.25">
      <c r="A23" s="24">
        <v>301090</v>
      </c>
      <c r="B23" s="15" t="s">
        <v>24</v>
      </c>
      <c r="E23" s="6">
        <v>477.73899299999999</v>
      </c>
      <c r="F23">
        <f>E23*4/100</f>
        <v>19.10955972</v>
      </c>
      <c r="G23" s="4" t="s">
        <v>10</v>
      </c>
    </row>
    <row r="24" spans="1:20" ht="12" customHeight="1" x14ac:dyDescent="0.25">
      <c r="A24" s="24">
        <v>301100</v>
      </c>
      <c r="B24" s="15" t="s">
        <v>26</v>
      </c>
      <c r="E24" s="6">
        <v>33243.966990000001</v>
      </c>
      <c r="F24">
        <f>E24*4/100</f>
        <v>1329.7586796000001</v>
      </c>
      <c r="G24" s="4" t="s">
        <v>10</v>
      </c>
    </row>
    <row r="25" spans="1:20" ht="12" customHeight="1" x14ac:dyDescent="0.25">
      <c r="A25" s="24">
        <v>301110</v>
      </c>
      <c r="B25" s="15" t="s">
        <v>25</v>
      </c>
      <c r="E25" s="6">
        <v>3119.9746850000001</v>
      </c>
      <c r="F25">
        <f>E25*4/100</f>
        <v>124.7989874</v>
      </c>
      <c r="G25" s="4" t="s">
        <v>10</v>
      </c>
    </row>
    <row r="26" spans="1:20" ht="12.75" customHeight="1" x14ac:dyDescent="0.25">
      <c r="A26" s="24">
        <v>301070</v>
      </c>
      <c r="B26" s="15" t="s">
        <v>13</v>
      </c>
      <c r="G26" s="4" t="s">
        <v>10</v>
      </c>
    </row>
    <row r="27" spans="1:20" ht="12.75" customHeight="1" x14ac:dyDescent="0.25">
      <c r="A27" s="24"/>
      <c r="B27" s="15" t="s">
        <v>30</v>
      </c>
      <c r="E27" s="6">
        <v>4818</v>
      </c>
      <c r="F27">
        <f>E27*2</f>
        <v>9636</v>
      </c>
      <c r="G27" s="4" t="s">
        <v>11</v>
      </c>
    </row>
    <row r="28" spans="1:20" ht="12.75" customHeight="1" x14ac:dyDescent="0.25">
      <c r="A28" s="24"/>
      <c r="B28" s="16" t="s">
        <v>31</v>
      </c>
      <c r="E28" s="6">
        <v>59</v>
      </c>
      <c r="F28">
        <f>E28*6</f>
        <v>354</v>
      </c>
      <c r="G28" s="4" t="s">
        <v>11</v>
      </c>
    </row>
    <row r="29" spans="1:20" ht="12" customHeight="1" x14ac:dyDescent="0.25">
      <c r="A29" s="22" t="s">
        <v>4</v>
      </c>
      <c r="B29" s="16" t="s">
        <v>32</v>
      </c>
      <c r="E29" s="27">
        <v>1148</v>
      </c>
      <c r="F29" s="14">
        <f>E29*1148</f>
        <v>1317904</v>
      </c>
      <c r="G29" s="4" t="s">
        <v>11</v>
      </c>
    </row>
    <row r="30" spans="1:20" ht="12" customHeight="1" x14ac:dyDescent="0.25">
      <c r="A30" s="19"/>
      <c r="B30" s="16"/>
      <c r="G30" s="4"/>
    </row>
    <row r="31" spans="1:20" ht="12.75" customHeight="1" x14ac:dyDescent="0.25">
      <c r="A31" s="24"/>
      <c r="B31" s="17" t="s">
        <v>42</v>
      </c>
      <c r="G31" s="4"/>
    </row>
    <row r="32" spans="1:20" ht="12.75" customHeight="1" x14ac:dyDescent="0.25">
      <c r="A32" s="24"/>
      <c r="B32" s="16" t="s">
        <v>33</v>
      </c>
      <c r="E32" s="6">
        <v>1830.76</v>
      </c>
      <c r="F32">
        <f>(E32*2)/100</f>
        <v>36.615200000000002</v>
      </c>
      <c r="G32" s="4" t="s">
        <v>10</v>
      </c>
      <c r="H32" s="12" t="s">
        <v>36</v>
      </c>
    </row>
    <row r="33" spans="1:13" ht="12.75" customHeight="1" x14ac:dyDescent="0.25">
      <c r="A33" s="24"/>
      <c r="B33" s="16" t="s">
        <v>34</v>
      </c>
      <c r="E33" s="6">
        <v>4165.79</v>
      </c>
      <c r="F33">
        <f>(E33*15)/100</f>
        <v>624.86850000000004</v>
      </c>
      <c r="G33" s="4" t="s">
        <v>10</v>
      </c>
      <c r="H33" s="12" t="s">
        <v>37</v>
      </c>
    </row>
    <row r="34" spans="1:13" ht="12" customHeight="1" x14ac:dyDescent="0.25">
      <c r="A34" s="22" t="s">
        <v>4</v>
      </c>
      <c r="B34" s="16" t="s">
        <v>4</v>
      </c>
      <c r="G34" s="4" t="s">
        <v>4</v>
      </c>
    </row>
    <row r="35" spans="1:13" ht="12.75" customHeight="1" x14ac:dyDescent="0.25">
      <c r="A35" s="21">
        <v>4</v>
      </c>
      <c r="B35" s="3" t="s">
        <v>49</v>
      </c>
      <c r="G35" s="4" t="s">
        <v>4</v>
      </c>
    </row>
    <row r="36" spans="1:13" ht="12" customHeight="1" x14ac:dyDescent="0.25">
      <c r="A36" s="22" t="s">
        <v>4</v>
      </c>
      <c r="B36" s="4" t="s">
        <v>4</v>
      </c>
      <c r="G36" s="4" t="s">
        <v>4</v>
      </c>
    </row>
    <row r="37" spans="1:13" ht="12.75" customHeight="1" x14ac:dyDescent="0.25">
      <c r="A37" s="23">
        <v>41</v>
      </c>
      <c r="B37" s="3" t="s">
        <v>14</v>
      </c>
      <c r="G37" s="4" t="s">
        <v>4</v>
      </c>
    </row>
    <row r="38" spans="1:13" ht="12" customHeight="1" x14ac:dyDescent="0.25">
      <c r="A38" s="24">
        <v>411010</v>
      </c>
      <c r="B38" s="5" t="s">
        <v>15</v>
      </c>
      <c r="E38" s="6">
        <v>1662.399842</v>
      </c>
      <c r="F38" s="8">
        <f>E38</f>
        <v>1662.399842</v>
      </c>
      <c r="G38" s="4" t="s">
        <v>16</v>
      </c>
      <c r="M38" s="8"/>
    </row>
    <row r="39" spans="1:13" ht="12.75" customHeight="1" x14ac:dyDescent="0.25">
      <c r="A39" s="24">
        <v>411020</v>
      </c>
      <c r="B39" s="15" t="s">
        <v>43</v>
      </c>
      <c r="E39" s="6">
        <v>1568.4802910000001</v>
      </c>
      <c r="F39" s="8">
        <f t="shared" ref="F39:F40" si="0">E39</f>
        <v>1568.4802910000001</v>
      </c>
      <c r="G39" s="4" t="s">
        <v>16</v>
      </c>
    </row>
    <row r="40" spans="1:13" ht="12.75" customHeight="1" x14ac:dyDescent="0.25">
      <c r="A40" s="24"/>
      <c r="B40" s="15" t="s">
        <v>44</v>
      </c>
      <c r="E40" s="6">
        <v>93.919550999999998</v>
      </c>
      <c r="F40" s="8">
        <f t="shared" si="0"/>
        <v>93.919550999999998</v>
      </c>
      <c r="G40" s="4" t="s">
        <v>16</v>
      </c>
    </row>
    <row r="41" spans="1:13" ht="12" customHeight="1" x14ac:dyDescent="0.25">
      <c r="A41" s="22" t="s">
        <v>4</v>
      </c>
      <c r="B41" s="4" t="s">
        <v>4</v>
      </c>
      <c r="G41" s="4" t="s">
        <v>4</v>
      </c>
    </row>
    <row r="42" spans="1:13" ht="12.75" customHeight="1" x14ac:dyDescent="0.25">
      <c r="A42" s="23">
        <v>42</v>
      </c>
      <c r="B42" s="3" t="s">
        <v>17</v>
      </c>
      <c r="G42" s="4" t="s">
        <v>4</v>
      </c>
    </row>
    <row r="43" spans="1:13" ht="12" customHeight="1" x14ac:dyDescent="0.25">
      <c r="A43" s="24">
        <v>421010</v>
      </c>
      <c r="B43" s="15" t="s">
        <v>18</v>
      </c>
      <c r="E43" s="6">
        <v>85144.328210000007</v>
      </c>
      <c r="F43" s="8">
        <f>E43</f>
        <v>85144.328210000007</v>
      </c>
      <c r="G43" s="4" t="s">
        <v>16</v>
      </c>
    </row>
    <row r="44" spans="1:13" ht="12.75" customHeight="1" x14ac:dyDescent="0.25">
      <c r="A44" s="24">
        <v>421020</v>
      </c>
      <c r="B44" s="15" t="s">
        <v>43</v>
      </c>
      <c r="E44" s="6">
        <v>64815.740360000003</v>
      </c>
      <c r="F44" s="8">
        <f t="shared" ref="F44:F45" si="1">E44</f>
        <v>64815.740360000003</v>
      </c>
      <c r="G44" s="4" t="s">
        <v>16</v>
      </c>
    </row>
    <row r="45" spans="1:13" ht="12" customHeight="1" x14ac:dyDescent="0.25">
      <c r="A45" s="22" t="s">
        <v>4</v>
      </c>
      <c r="B45" s="15" t="s">
        <v>44</v>
      </c>
      <c r="E45" s="6">
        <v>20328.58784</v>
      </c>
      <c r="F45" s="8">
        <f t="shared" si="1"/>
        <v>20328.58784</v>
      </c>
      <c r="G45" s="4" t="s">
        <v>16</v>
      </c>
    </row>
    <row r="46" spans="1:13" ht="12" customHeight="1" x14ac:dyDescent="0.25">
      <c r="A46" s="19"/>
      <c r="B46" s="16"/>
      <c r="G46" s="4"/>
    </row>
    <row r="47" spans="1:13" ht="12" customHeight="1" x14ac:dyDescent="0.25">
      <c r="A47" s="23">
        <v>43</v>
      </c>
      <c r="B47" s="18" t="s">
        <v>19</v>
      </c>
      <c r="G47" s="4" t="s">
        <v>4</v>
      </c>
    </row>
    <row r="48" spans="1:13" ht="12.75" customHeight="1" x14ac:dyDescent="0.25">
      <c r="A48" s="24">
        <v>431010</v>
      </c>
      <c r="B48" s="15" t="s">
        <v>20</v>
      </c>
      <c r="E48" s="6">
        <v>47342.252840000001</v>
      </c>
      <c r="F48" s="8">
        <f>E48</f>
        <v>47342.252840000001</v>
      </c>
      <c r="G48" s="4" t="s">
        <v>16</v>
      </c>
    </row>
    <row r="49" spans="1:7" ht="12" customHeight="1" x14ac:dyDescent="0.25">
      <c r="A49" s="24">
        <v>431020</v>
      </c>
      <c r="B49" s="15" t="s">
        <v>43</v>
      </c>
      <c r="E49" s="6">
        <v>43702.110430000001</v>
      </c>
      <c r="F49" s="8">
        <f t="shared" ref="F49:F50" si="2">E49</f>
        <v>43702.110430000001</v>
      </c>
      <c r="G49" s="4" t="s">
        <v>16</v>
      </c>
    </row>
    <row r="50" spans="1:7" ht="12" customHeight="1" x14ac:dyDescent="0.25">
      <c r="A50" s="24"/>
      <c r="B50" s="15" t="s">
        <v>44</v>
      </c>
      <c r="E50" s="6">
        <v>3640.1424080000002</v>
      </c>
      <c r="F50" s="8">
        <f t="shared" si="2"/>
        <v>3640.1424080000002</v>
      </c>
      <c r="G50" s="4" t="s">
        <v>16</v>
      </c>
    </row>
    <row r="51" spans="1:7" ht="12.75" customHeight="1" x14ac:dyDescent="0.25">
      <c r="A51" s="22" t="s">
        <v>4</v>
      </c>
      <c r="B51" s="16" t="s">
        <v>4</v>
      </c>
      <c r="G51" s="4" t="s">
        <v>4</v>
      </c>
    </row>
    <row r="52" spans="1:7" ht="12" customHeight="1" x14ac:dyDescent="0.25">
      <c r="A52" s="23">
        <v>44</v>
      </c>
      <c r="B52" s="18" t="s">
        <v>21</v>
      </c>
      <c r="G52" s="4" t="s">
        <v>4</v>
      </c>
    </row>
    <row r="53" spans="1:7" ht="12.75" customHeight="1" x14ac:dyDescent="0.25">
      <c r="A53" s="24">
        <v>441010</v>
      </c>
      <c r="B53" s="15" t="s">
        <v>47</v>
      </c>
      <c r="E53" s="6">
        <v>106292.54790000001</v>
      </c>
      <c r="F53">
        <f>E53/100</f>
        <v>1062.925479</v>
      </c>
      <c r="G53" s="4" t="s">
        <v>10</v>
      </c>
    </row>
    <row r="54" spans="1:7" ht="12" customHeight="1" x14ac:dyDescent="0.25">
      <c r="A54" s="24">
        <v>441020</v>
      </c>
      <c r="B54" s="15" t="s">
        <v>48</v>
      </c>
      <c r="E54" s="6">
        <v>8408.48</v>
      </c>
      <c r="F54">
        <f>E54/100</f>
        <v>84.084800000000001</v>
      </c>
      <c r="G54" s="4" t="s">
        <v>10</v>
      </c>
    </row>
    <row r="55" spans="1:7" ht="12" customHeight="1" x14ac:dyDescent="0.25">
      <c r="A55" s="24"/>
      <c r="B55" s="15" t="s">
        <v>53</v>
      </c>
      <c r="E55" s="6">
        <v>488.87</v>
      </c>
      <c r="F55">
        <f>E55/100</f>
        <v>4.8887</v>
      </c>
      <c r="G55" s="4" t="s">
        <v>10</v>
      </c>
    </row>
    <row r="56" spans="1:7" ht="12.75" customHeight="1" x14ac:dyDescent="0.25">
      <c r="A56" s="24">
        <v>441030</v>
      </c>
      <c r="B56" s="15" t="s">
        <v>45</v>
      </c>
      <c r="E56" s="6">
        <v>4229.57</v>
      </c>
      <c r="F56">
        <f>E56/100</f>
        <v>42.295699999999997</v>
      </c>
      <c r="G56" s="4" t="s">
        <v>10</v>
      </c>
    </row>
    <row r="57" spans="1:7" ht="12" customHeight="1" x14ac:dyDescent="0.25">
      <c r="A57" s="24">
        <v>441040</v>
      </c>
      <c r="B57" s="15" t="s">
        <v>46</v>
      </c>
      <c r="E57" s="6">
        <v>110960.3279</v>
      </c>
      <c r="F57">
        <f>E57/100</f>
        <v>1109.6032789999999</v>
      </c>
      <c r="G57" s="4" t="s">
        <v>10</v>
      </c>
    </row>
    <row r="58" spans="1:7" ht="12" customHeight="1" x14ac:dyDescent="0.25">
      <c r="A58" s="24"/>
      <c r="B58" s="16"/>
      <c r="G58" s="4"/>
    </row>
  </sheetData>
  <pageMargins left="0.38999998569488498" right="0.18999999761581399" top="0.18999999761581399" bottom="0.389999985694884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Postmes</dc:creator>
  <cp:lastModifiedBy>Lucas Postmes</cp:lastModifiedBy>
  <dcterms:created xsi:type="dcterms:W3CDTF">2026-08-03T14:29:02Z</dcterms:created>
  <dcterms:modified xsi:type="dcterms:W3CDTF">2026-09-22T11:22:12Z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22.2.12.0</vt:lpwstr>
  </property>
</Properties>
</file>