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Brandverzekering\Gemeente\Gemeente Westerveld\"/>
    </mc:Choice>
  </mc:AlternateContent>
  <xr:revisionPtr revIDLastSave="0" documentId="13_ncr:1_{15E997DC-13BE-4902-94A2-20328D4DB891}" xr6:coauthVersionLast="47" xr6:coauthVersionMax="47" xr10:uidLastSave="{00000000-0000-0000-0000-000000000000}"/>
  <bookViews>
    <workbookView xWindow="-6840" yWindow="-21720" windowWidth="38640" windowHeight="21120" firstSheet="2" activeTab="2" xr2:uid="{00000000-000D-0000-FFFF-FFFF00000000}"/>
  </bookViews>
  <sheets>
    <sheet name="General Info" sheetId="1" state="hidden" r:id="rId1"/>
    <sheet name="Polisblad" sheetId="25" state="hidden" r:id="rId2"/>
    <sheet name="Bestand dd 1 januari 2026" sheetId="24" r:id="rId3"/>
  </sheets>
  <definedNames>
    <definedName name="_xlnm.Print_Area" localSheetId="2">'Bestand dd 1 januari 2026'!$B$1:$AJ$84</definedName>
    <definedName name="_xlnm.Print_Area" localSheetId="1">Polisblad!$A$1:$E$22</definedName>
    <definedName name="_xlnm.Print_Titles" localSheetId="2">'Bestand dd 1 januari 2026'!$1:$5</definedName>
    <definedName name="afr">#REF!</definedName>
    <definedName name="afrind">'General Info'!$B$19</definedName>
    <definedName name="cad">'Bestand dd 1 januari 2026'!$AA$83</definedName>
    <definedName name="ign">'General Info'!$B$5</definedName>
    <definedName name="igo">'General Info'!$B$6</definedName>
    <definedName name="iin">'General Info'!$B$7</definedName>
    <definedName name="iio">'General Info'!$B$8</definedName>
    <definedName name="index">'Bestand dd 1 januari 2026'!$X$83</definedName>
    <definedName name="index2002">'Bestand dd 1 januari 2026'!#REF!</definedName>
    <definedName name="premieGM">'General Info'!$B$13</definedName>
    <definedName name="premieOW">'General Info'!$B$14</definedName>
    <definedName name="vv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3" i="24" l="1"/>
  <c r="Y52" i="24"/>
  <c r="Y49" i="24"/>
  <c r="Z48" i="24"/>
  <c r="Y48" i="24"/>
  <c r="Y46" i="24"/>
  <c r="Z45" i="24"/>
  <c r="Y45" i="24"/>
  <c r="AA45" i="24" s="1"/>
  <c r="Z41" i="24"/>
  <c r="Y41" i="24"/>
  <c r="Y37" i="24"/>
  <c r="Y34" i="24"/>
  <c r="Z33" i="24"/>
  <c r="Y33" i="24"/>
  <c r="Y30" i="24"/>
  <c r="Z29" i="24"/>
  <c r="Y29" i="24"/>
  <c r="Y25" i="24"/>
  <c r="Y22" i="24"/>
  <c r="Z21" i="24"/>
  <c r="Y18" i="24"/>
  <c r="Z17" i="24"/>
  <c r="Y17" i="24"/>
  <c r="Y13" i="24"/>
  <c r="Y10" i="24"/>
  <c r="Z9" i="24"/>
  <c r="Y9" i="24"/>
  <c r="U70" i="24"/>
  <c r="U69" i="24"/>
  <c r="U66" i="24"/>
  <c r="U65" i="24"/>
  <c r="U62" i="24"/>
  <c r="U61" i="24"/>
  <c r="U58" i="24"/>
  <c r="Z51" i="24"/>
  <c r="Y51" i="24"/>
  <c r="Z50" i="24"/>
  <c r="U47" i="24"/>
  <c r="Z44" i="24"/>
  <c r="Z43" i="24"/>
  <c r="U40" i="24"/>
  <c r="U39" i="24"/>
  <c r="Y36" i="24"/>
  <c r="U35" i="24"/>
  <c r="Z32" i="24"/>
  <c r="U32" i="24"/>
  <c r="U31" i="24"/>
  <c r="Z28" i="24"/>
  <c r="Y28" i="24"/>
  <c r="Z27" i="24"/>
  <c r="Z24" i="24"/>
  <c r="Y24" i="24"/>
  <c r="U23" i="24"/>
  <c r="Z20" i="24"/>
  <c r="U19" i="24"/>
  <c r="Z18" i="24"/>
  <c r="U16" i="24"/>
  <c r="U15" i="24"/>
  <c r="Y15" i="24"/>
  <c r="Z14" i="24"/>
  <c r="Z12" i="24"/>
  <c r="Y12" i="24"/>
  <c r="U11" i="24"/>
  <c r="Y11" i="24"/>
  <c r="U10" i="24"/>
  <c r="Z8" i="24"/>
  <c r="Y8" i="24"/>
  <c r="Z7" i="24"/>
  <c r="Z10" i="24"/>
  <c r="Z13" i="24"/>
  <c r="Y14" i="24"/>
  <c r="Y16" i="24"/>
  <c r="Z16" i="24"/>
  <c r="Y19" i="24"/>
  <c r="Y20" i="24"/>
  <c r="Y21" i="24"/>
  <c r="Z22" i="24"/>
  <c r="Y23" i="24"/>
  <c r="Z23" i="24"/>
  <c r="Z25" i="24"/>
  <c r="Y26" i="24"/>
  <c r="Z26" i="24"/>
  <c r="Y27" i="24"/>
  <c r="Z30" i="24"/>
  <c r="Y31" i="24"/>
  <c r="Z34" i="24"/>
  <c r="Y35" i="24"/>
  <c r="Z36" i="24"/>
  <c r="Z37" i="24"/>
  <c r="Y38" i="24"/>
  <c r="Z38" i="24"/>
  <c r="Y39" i="24"/>
  <c r="Y40" i="24"/>
  <c r="Z40" i="24"/>
  <c r="Y42" i="24"/>
  <c r="Z42" i="24"/>
  <c r="Y43" i="24"/>
  <c r="Y44" i="24"/>
  <c r="Z46" i="24"/>
  <c r="Y47" i="24"/>
  <c r="Z47" i="24"/>
  <c r="Z49" i="24"/>
  <c r="Y50" i="24"/>
  <c r="Z52" i="24"/>
  <c r="Z53" i="24"/>
  <c r="Y7" i="24"/>
  <c r="U59" i="24"/>
  <c r="U60" i="24"/>
  <c r="U63" i="24"/>
  <c r="U64" i="24"/>
  <c r="U67" i="24"/>
  <c r="U68" i="24"/>
  <c r="U71" i="24"/>
  <c r="U72" i="24"/>
  <c r="U73" i="24"/>
  <c r="U74" i="24"/>
  <c r="U75" i="24"/>
  <c r="U76" i="24"/>
  <c r="U77" i="24"/>
  <c r="U78" i="24"/>
  <c r="U79" i="24"/>
  <c r="U9" i="24"/>
  <c r="U12" i="24"/>
  <c r="U13" i="24"/>
  <c r="U14" i="24"/>
  <c r="U17" i="24"/>
  <c r="U18" i="24"/>
  <c r="U20" i="24"/>
  <c r="U21" i="24"/>
  <c r="U22" i="24"/>
  <c r="U25" i="24"/>
  <c r="U26" i="24"/>
  <c r="U28" i="24"/>
  <c r="U29" i="24"/>
  <c r="U30" i="24"/>
  <c r="U33" i="24"/>
  <c r="U34" i="24"/>
  <c r="U36" i="24"/>
  <c r="U37" i="24"/>
  <c r="U38" i="24"/>
  <c r="U41" i="24"/>
  <c r="U42" i="24"/>
  <c r="U44" i="24"/>
  <c r="U45" i="24"/>
  <c r="U46" i="24"/>
  <c r="U48" i="24"/>
  <c r="U49" i="24"/>
  <c r="U51" i="24"/>
  <c r="U52" i="24"/>
  <c r="U53" i="24"/>
  <c r="AA9" i="24" l="1"/>
  <c r="AA8" i="24"/>
  <c r="AA51" i="24"/>
  <c r="AA40" i="24"/>
  <c r="AA26" i="24"/>
  <c r="AA37" i="24"/>
  <c r="AA29" i="24"/>
  <c r="AA24" i="24"/>
  <c r="AA48" i="24"/>
  <c r="AA33" i="24"/>
  <c r="AA21" i="24"/>
  <c r="AA52" i="24"/>
  <c r="AA53" i="24"/>
  <c r="AA12" i="24"/>
  <c r="AA34" i="24"/>
  <c r="AA7" i="24"/>
  <c r="AA30" i="24"/>
  <c r="AA25" i="24"/>
  <c r="AA36" i="24"/>
  <c r="AA13" i="24"/>
  <c r="AA28" i="24"/>
  <c r="AA18" i="24"/>
  <c r="AA47" i="24"/>
  <c r="U50" i="24"/>
  <c r="U27" i="24"/>
  <c r="AA43" i="24"/>
  <c r="AA46" i="24"/>
  <c r="Z35" i="24"/>
  <c r="AA35" i="24" s="1"/>
  <c r="AA22" i="24"/>
  <c r="Z15" i="24"/>
  <c r="AA15" i="24" s="1"/>
  <c r="AA20" i="24"/>
  <c r="U43" i="24"/>
  <c r="AA49" i="24"/>
  <c r="AA42" i="24"/>
  <c r="Y32" i="24"/>
  <c r="AA32" i="24" s="1"/>
  <c r="Z11" i="24"/>
  <c r="AA11" i="24" s="1"/>
  <c r="AA23" i="24"/>
  <c r="Z19" i="24"/>
  <c r="AA19" i="24" s="1"/>
  <c r="U24" i="24"/>
  <c r="U8" i="24"/>
  <c r="AA41" i="24"/>
  <c r="AA38" i="24"/>
  <c r="Z31" i="24"/>
  <c r="AA31" i="24" s="1"/>
  <c r="AA50" i="24"/>
  <c r="AA16" i="24"/>
  <c r="Z39" i="24"/>
  <c r="AA39" i="24" s="1"/>
  <c r="AA14" i="24"/>
  <c r="AA44" i="24"/>
  <c r="U7" i="24"/>
  <c r="AA27" i="24"/>
  <c r="AA17" i="24"/>
  <c r="AA10" i="24"/>
  <c r="U81" i="24"/>
  <c r="U55" i="24" l="1"/>
  <c r="U83" i="24" s="1"/>
  <c r="B18" i="25" s="1"/>
  <c r="R7" i="24"/>
  <c r="R71" i="24"/>
  <c r="R72" i="24"/>
  <c r="R73" i="24"/>
  <c r="R74" i="24"/>
  <c r="R75" i="24"/>
  <c r="R76" i="24"/>
  <c r="R77" i="24"/>
  <c r="R78" i="24"/>
  <c r="R79" i="24"/>
  <c r="R59" i="24"/>
  <c r="R60" i="24"/>
  <c r="R61" i="24"/>
  <c r="R62" i="24"/>
  <c r="R63" i="24"/>
  <c r="R64" i="24"/>
  <c r="R65" i="24"/>
  <c r="R66" i="24"/>
  <c r="R67" i="24"/>
  <c r="R68" i="24"/>
  <c r="R69" i="24"/>
  <c r="R70" i="24"/>
  <c r="R58" i="24"/>
  <c r="B14" i="1"/>
  <c r="B13" i="1" l="1"/>
  <c r="Y64" i="24" l="1"/>
  <c r="Y69" i="24"/>
  <c r="R42" i="24"/>
  <c r="R41" i="24"/>
  <c r="R39" i="24"/>
  <c r="M38" i="24"/>
  <c r="R32" i="24"/>
  <c r="R31" i="24"/>
  <c r="R27" i="24"/>
  <c r="R24" i="24"/>
  <c r="R23" i="24"/>
  <c r="R20" i="24"/>
  <c r="R19" i="24"/>
  <c r="R18" i="24"/>
  <c r="M17" i="24"/>
  <c r="W17" i="24" s="1"/>
  <c r="R14" i="24"/>
  <c r="R13" i="24"/>
  <c r="R12" i="24"/>
  <c r="R10" i="24"/>
  <c r="R8" i="24"/>
  <c r="R11" i="24"/>
  <c r="R15" i="24"/>
  <c r="R16" i="24"/>
  <c r="R21" i="24"/>
  <c r="R22" i="24"/>
  <c r="R25" i="24"/>
  <c r="R26" i="24"/>
  <c r="R29" i="24"/>
  <c r="R30" i="24"/>
  <c r="R33" i="24"/>
  <c r="R34" i="24"/>
  <c r="R36" i="24"/>
  <c r="R37" i="24"/>
  <c r="R40" i="24"/>
  <c r="R43" i="24"/>
  <c r="R44" i="24"/>
  <c r="D30" i="25"/>
  <c r="Y77" i="24"/>
  <c r="Z77" i="24"/>
  <c r="L77" i="24"/>
  <c r="V77" i="24" s="1"/>
  <c r="M77" i="24"/>
  <c r="W77" i="24" s="1"/>
  <c r="Y78" i="24"/>
  <c r="Z78" i="24"/>
  <c r="L78" i="24"/>
  <c r="V78" i="24" s="1"/>
  <c r="M78" i="24"/>
  <c r="Y76" i="24"/>
  <c r="Z76" i="24"/>
  <c r="L76" i="24"/>
  <c r="V76" i="24" s="1"/>
  <c r="M76" i="24"/>
  <c r="W76" i="24" s="1"/>
  <c r="Y75" i="24"/>
  <c r="Z75" i="24"/>
  <c r="L75" i="24"/>
  <c r="V75" i="24" s="1"/>
  <c r="M75" i="24"/>
  <c r="W75" i="24" s="1"/>
  <c r="Y74" i="24"/>
  <c r="Z74" i="24"/>
  <c r="L74" i="24"/>
  <c r="V74" i="24" s="1"/>
  <c r="M74" i="24"/>
  <c r="W74" i="24" s="1"/>
  <c r="L49" i="24"/>
  <c r="V49" i="24" s="1"/>
  <c r="M49" i="24"/>
  <c r="W49" i="24" s="1"/>
  <c r="R49" i="24"/>
  <c r="L48" i="24"/>
  <c r="V48" i="24" s="1"/>
  <c r="M48" i="24"/>
  <c r="W48" i="24" s="1"/>
  <c r="R48" i="24"/>
  <c r="L53" i="24"/>
  <c r="V53" i="24" s="1"/>
  <c r="M53" i="24"/>
  <c r="W53" i="24" s="1"/>
  <c r="R53" i="24"/>
  <c r="L52" i="24"/>
  <c r="V52" i="24" s="1"/>
  <c r="M52" i="24"/>
  <c r="R52" i="24"/>
  <c r="L51" i="24"/>
  <c r="M51" i="24"/>
  <c r="W51" i="24" s="1"/>
  <c r="R51" i="24"/>
  <c r="L50" i="24"/>
  <c r="V50" i="24" s="1"/>
  <c r="M50" i="24"/>
  <c r="R50" i="24"/>
  <c r="Y79" i="24"/>
  <c r="Z79" i="24"/>
  <c r="L79" i="24"/>
  <c r="M79" i="24"/>
  <c r="W79" i="24" s="1"/>
  <c r="Y73" i="24"/>
  <c r="Z73" i="24"/>
  <c r="L73" i="24"/>
  <c r="V73" i="24" s="1"/>
  <c r="M73" i="24"/>
  <c r="W73" i="24" s="1"/>
  <c r="L45" i="24"/>
  <c r="V45" i="24" s="1"/>
  <c r="M45" i="24"/>
  <c r="W45" i="24" s="1"/>
  <c r="R45" i="24"/>
  <c r="L46" i="24"/>
  <c r="M46" i="24"/>
  <c r="W46" i="24" s="1"/>
  <c r="R46" i="24"/>
  <c r="L47" i="24"/>
  <c r="V47" i="24" s="1"/>
  <c r="M47" i="24"/>
  <c r="R47" i="24"/>
  <c r="L44" i="24"/>
  <c r="V44" i="24" s="1"/>
  <c r="M44" i="24"/>
  <c r="W44" i="24" s="1"/>
  <c r="L43" i="24"/>
  <c r="M43" i="24"/>
  <c r="W43" i="24" s="1"/>
  <c r="L41" i="24"/>
  <c r="V41" i="24" s="1"/>
  <c r="M42" i="24"/>
  <c r="W42" i="24" s="1"/>
  <c r="L40" i="24"/>
  <c r="V40" i="24" s="1"/>
  <c r="M40" i="24"/>
  <c r="M39" i="24"/>
  <c r="W39" i="24" s="1"/>
  <c r="L38" i="24"/>
  <c r="V38" i="24" s="1"/>
  <c r="L37" i="24"/>
  <c r="V37" i="24" s="1"/>
  <c r="M37" i="24"/>
  <c r="W37" i="24" s="1"/>
  <c r="L36" i="24"/>
  <c r="V36" i="24" s="1"/>
  <c r="M36" i="24"/>
  <c r="W36" i="24" s="1"/>
  <c r="M35" i="24"/>
  <c r="W35" i="24" s="1"/>
  <c r="M34" i="24"/>
  <c r="W34" i="24" s="1"/>
  <c r="L33" i="24"/>
  <c r="V33" i="24" s="1"/>
  <c r="M33" i="24"/>
  <c r="W33" i="24" s="1"/>
  <c r="M32" i="24"/>
  <c r="W32" i="24" s="1"/>
  <c r="L31" i="24"/>
  <c r="V31" i="24" s="1"/>
  <c r="L30" i="24"/>
  <c r="V30" i="24" s="1"/>
  <c r="M30" i="24"/>
  <c r="W30" i="24" s="1"/>
  <c r="L29" i="24"/>
  <c r="V29" i="24" s="1"/>
  <c r="M29" i="24"/>
  <c r="W29" i="24" s="1"/>
  <c r="M28" i="24"/>
  <c r="W28" i="24" s="1"/>
  <c r="L27" i="24"/>
  <c r="V27" i="24" s="1"/>
  <c r="M26" i="24"/>
  <c r="W26" i="24" s="1"/>
  <c r="L25" i="24"/>
  <c r="V25" i="24" s="1"/>
  <c r="M25" i="24"/>
  <c r="W25" i="24" s="1"/>
  <c r="M24" i="24"/>
  <c r="W24" i="24" s="1"/>
  <c r="L23" i="24"/>
  <c r="L22" i="24"/>
  <c r="M22" i="24"/>
  <c r="W22" i="24" s="1"/>
  <c r="L21" i="24"/>
  <c r="M21" i="24"/>
  <c r="W21" i="24" s="1"/>
  <c r="M20" i="24"/>
  <c r="W20" i="24" s="1"/>
  <c r="Y72" i="24"/>
  <c r="Z72" i="24"/>
  <c r="Y71" i="24"/>
  <c r="Z71" i="24"/>
  <c r="Y70" i="24"/>
  <c r="Z70" i="24"/>
  <c r="Z69" i="24"/>
  <c r="Y68" i="24"/>
  <c r="Z68" i="24"/>
  <c r="Y67" i="24"/>
  <c r="Z67" i="24"/>
  <c r="Y66" i="24"/>
  <c r="Z66" i="24"/>
  <c r="Y65" i="24"/>
  <c r="Z65" i="24"/>
  <c r="Z64" i="24"/>
  <c r="Y63" i="24"/>
  <c r="Z63" i="24"/>
  <c r="Y62" i="24"/>
  <c r="Z62" i="24"/>
  <c r="Y61" i="24"/>
  <c r="Z61" i="24"/>
  <c r="Y60" i="24"/>
  <c r="Z60" i="24"/>
  <c r="Y59" i="24"/>
  <c r="Z59" i="24"/>
  <c r="Y58" i="24"/>
  <c r="Z58" i="24"/>
  <c r="L72" i="24"/>
  <c r="V72" i="24" s="1"/>
  <c r="M72" i="24"/>
  <c r="W72" i="24" s="1"/>
  <c r="L71" i="24"/>
  <c r="V71" i="24" s="1"/>
  <c r="M71" i="24"/>
  <c r="W71" i="24" s="1"/>
  <c r="L70" i="24"/>
  <c r="V70" i="24" s="1"/>
  <c r="M70" i="24"/>
  <c r="L69" i="24"/>
  <c r="M69" i="24"/>
  <c r="W69" i="24" s="1"/>
  <c r="L68" i="24"/>
  <c r="V68" i="24" s="1"/>
  <c r="M68" i="24"/>
  <c r="W68" i="24" s="1"/>
  <c r="L67" i="24"/>
  <c r="V67" i="24" s="1"/>
  <c r="M67" i="24"/>
  <c r="W67" i="24" s="1"/>
  <c r="L66" i="24"/>
  <c r="V66" i="24" s="1"/>
  <c r="M66" i="24"/>
  <c r="W66" i="24" s="1"/>
  <c r="L65" i="24"/>
  <c r="V65" i="24" s="1"/>
  <c r="M65" i="24"/>
  <c r="W65" i="24" s="1"/>
  <c r="L64" i="24"/>
  <c r="V64" i="24" s="1"/>
  <c r="M64" i="24"/>
  <c r="W64" i="24" s="1"/>
  <c r="L63" i="24"/>
  <c r="V63" i="24" s="1"/>
  <c r="M63" i="24"/>
  <c r="W63" i="24" s="1"/>
  <c r="L62" i="24"/>
  <c r="V62" i="24" s="1"/>
  <c r="M62" i="24"/>
  <c r="W62" i="24" s="1"/>
  <c r="L61" i="24"/>
  <c r="V61" i="24" s="1"/>
  <c r="M61" i="24"/>
  <c r="L60" i="24"/>
  <c r="V60" i="24" s="1"/>
  <c r="M60" i="24"/>
  <c r="W60" i="24" s="1"/>
  <c r="L59" i="24"/>
  <c r="M59" i="24"/>
  <c r="W59" i="24" s="1"/>
  <c r="L58" i="24"/>
  <c r="M58" i="24"/>
  <c r="W58" i="24" s="1"/>
  <c r="L19" i="24"/>
  <c r="V19" i="24" s="1"/>
  <c r="M18" i="24"/>
  <c r="W18" i="24" s="1"/>
  <c r="L16" i="24"/>
  <c r="V16" i="24" s="1"/>
  <c r="M16" i="24"/>
  <c r="W16" i="24" s="1"/>
  <c r="L15" i="24"/>
  <c r="V15" i="24" s="1"/>
  <c r="M15" i="24"/>
  <c r="L13" i="24"/>
  <c r="V13" i="24" s="1"/>
  <c r="L12" i="24"/>
  <c r="V12" i="24" s="1"/>
  <c r="M12" i="24"/>
  <c r="W12" i="24" s="1"/>
  <c r="L11" i="24"/>
  <c r="V11" i="24" s="1"/>
  <c r="M11" i="24"/>
  <c r="W11" i="24" s="1"/>
  <c r="M10" i="24"/>
  <c r="W10" i="24" s="1"/>
  <c r="L8" i="24"/>
  <c r="V8" i="24" s="1"/>
  <c r="M8" i="24"/>
  <c r="W8" i="24" s="1"/>
  <c r="L7" i="24"/>
  <c r="V7" i="24" s="1"/>
  <c r="M7" i="24"/>
  <c r="W7" i="24" s="1"/>
  <c r="T81" i="24"/>
  <c r="S81" i="24"/>
  <c r="Q81" i="24"/>
  <c r="P81" i="24"/>
  <c r="A3" i="25"/>
  <c r="A2" i="25"/>
  <c r="S83" i="24" l="1"/>
  <c r="N58" i="24"/>
  <c r="O58" i="24" s="1"/>
  <c r="V58" i="24"/>
  <c r="X58" i="24" s="1"/>
  <c r="AB21" i="24"/>
  <c r="N45" i="24"/>
  <c r="O45" i="24" s="1"/>
  <c r="N69" i="24"/>
  <c r="O69" i="24" s="1"/>
  <c r="AB49" i="24"/>
  <c r="N50" i="24"/>
  <c r="O50" i="24" s="1"/>
  <c r="AB51" i="24"/>
  <c r="AA78" i="24"/>
  <c r="AB78" i="24" s="1"/>
  <c r="N46" i="24"/>
  <c r="O46" i="24" s="1"/>
  <c r="AA61" i="24"/>
  <c r="AB61" i="24" s="1"/>
  <c r="AA68" i="24"/>
  <c r="AB68" i="24" s="1"/>
  <c r="N47" i="24"/>
  <c r="O47" i="24" s="1"/>
  <c r="AB46" i="24"/>
  <c r="N52" i="24"/>
  <c r="O52" i="24" s="1"/>
  <c r="AA74" i="24"/>
  <c r="AB74" i="24" s="1"/>
  <c r="N78" i="24"/>
  <c r="O78" i="24" s="1"/>
  <c r="AA77" i="24"/>
  <c r="AB77" i="24" s="1"/>
  <c r="V69" i="24"/>
  <c r="X69" i="24" s="1"/>
  <c r="W78" i="24"/>
  <c r="X78" i="24" s="1"/>
  <c r="AA71" i="24"/>
  <c r="AB71" i="24" s="1"/>
  <c r="AA62" i="24"/>
  <c r="AB62" i="24" s="1"/>
  <c r="AA65" i="24"/>
  <c r="AB65" i="24" s="1"/>
  <c r="AA69" i="24"/>
  <c r="AB69" i="24" s="1"/>
  <c r="N49" i="24"/>
  <c r="O49" i="24" s="1"/>
  <c r="W52" i="24"/>
  <c r="X52" i="24" s="1"/>
  <c r="AA59" i="24"/>
  <c r="AB59" i="24" s="1"/>
  <c r="AA70" i="24"/>
  <c r="AB70" i="24" s="1"/>
  <c r="AA67" i="24"/>
  <c r="AB67" i="24" s="1"/>
  <c r="N71" i="24"/>
  <c r="O71" i="24" s="1"/>
  <c r="N79" i="24"/>
  <c r="O79" i="24" s="1"/>
  <c r="AA72" i="24"/>
  <c r="AB72" i="24" s="1"/>
  <c r="N76" i="24"/>
  <c r="O76" i="24" s="1"/>
  <c r="AB19" i="24"/>
  <c r="M41" i="24"/>
  <c r="W41" i="24" s="1"/>
  <c r="X41" i="24" s="1"/>
  <c r="R38" i="24"/>
  <c r="R17" i="24"/>
  <c r="R9" i="24"/>
  <c r="M27" i="24"/>
  <c r="W27" i="24" s="1"/>
  <c r="X27" i="24" s="1"/>
  <c r="R35" i="24"/>
  <c r="R28" i="24"/>
  <c r="L10" i="24"/>
  <c r="V10" i="24" s="1"/>
  <c r="X10" i="24" s="1"/>
  <c r="AB18" i="24"/>
  <c r="AB32" i="24"/>
  <c r="N43" i="24"/>
  <c r="O43" i="24" s="1"/>
  <c r="V43" i="24"/>
  <c r="X43" i="24" s="1"/>
  <c r="L26" i="24"/>
  <c r="V26" i="24" s="1"/>
  <c r="X26" i="24" s="1"/>
  <c r="AB37" i="24"/>
  <c r="L34" i="24"/>
  <c r="V34" i="24" s="1"/>
  <c r="X34" i="24" s="1"/>
  <c r="L17" i="24"/>
  <c r="V17" i="24" s="1"/>
  <c r="X17" i="24" s="1"/>
  <c r="M14" i="24"/>
  <c r="W14" i="24" s="1"/>
  <c r="L9" i="24"/>
  <c r="V9" i="24" s="1"/>
  <c r="N21" i="24"/>
  <c r="O21" i="24" s="1"/>
  <c r="AB24" i="24"/>
  <c r="AB42" i="24"/>
  <c r="N29" i="24"/>
  <c r="O29" i="24" s="1"/>
  <c r="N22" i="24"/>
  <c r="O22" i="24" s="1"/>
  <c r="V79" i="24"/>
  <c r="X79" i="24" s="1"/>
  <c r="V46" i="24"/>
  <c r="X46" i="24" s="1"/>
  <c r="N75" i="24"/>
  <c r="O75" i="24" s="1"/>
  <c r="Q83" i="24"/>
  <c r="AB38" i="24"/>
  <c r="AB11" i="24"/>
  <c r="AA73" i="24"/>
  <c r="AB73" i="24" s="1"/>
  <c r="N30" i="24"/>
  <c r="O30" i="24" s="1"/>
  <c r="AB27" i="24"/>
  <c r="AB35" i="24"/>
  <c r="N53" i="24"/>
  <c r="O53" i="24" s="1"/>
  <c r="AB48" i="24"/>
  <c r="N70" i="24"/>
  <c r="O70" i="24" s="1"/>
  <c r="M23" i="24"/>
  <c r="W23" i="24" s="1"/>
  <c r="AB45" i="24"/>
  <c r="N36" i="24"/>
  <c r="O36" i="24" s="1"/>
  <c r="X60" i="24"/>
  <c r="N63" i="24"/>
  <c r="O63" i="24" s="1"/>
  <c r="AA63" i="24"/>
  <c r="AB63" i="24" s="1"/>
  <c r="AA75" i="24"/>
  <c r="AB75" i="24" s="1"/>
  <c r="AA60" i="24"/>
  <c r="AB60" i="24" s="1"/>
  <c r="AA64" i="24"/>
  <c r="AB64" i="24" s="1"/>
  <c r="AA66" i="24"/>
  <c r="AB66" i="24" s="1"/>
  <c r="N51" i="24"/>
  <c r="O51" i="24" s="1"/>
  <c r="Z81" i="24"/>
  <c r="V22" i="24"/>
  <c r="X22" i="24" s="1"/>
  <c r="AA58" i="24"/>
  <c r="AB58" i="24" s="1"/>
  <c r="X71" i="24"/>
  <c r="X74" i="24"/>
  <c r="X76" i="24"/>
  <c r="N48" i="24"/>
  <c r="O48" i="24" s="1"/>
  <c r="N64" i="24"/>
  <c r="O64" i="24" s="1"/>
  <c r="L20" i="24"/>
  <c r="V20" i="24" s="1"/>
  <c r="X20" i="24" s="1"/>
  <c r="N40" i="24"/>
  <c r="O40" i="24" s="1"/>
  <c r="AB52" i="24"/>
  <c r="AA76" i="24"/>
  <c r="AB76" i="24" s="1"/>
  <c r="N62" i="24"/>
  <c r="O62" i="24" s="1"/>
  <c r="Y81" i="24"/>
  <c r="W70" i="24"/>
  <c r="X70" i="24" s="1"/>
  <c r="V21" i="24"/>
  <c r="X21" i="24" s="1"/>
  <c r="L28" i="24"/>
  <c r="L35" i="24"/>
  <c r="V35" i="24" s="1"/>
  <c r="X35" i="24" s="1"/>
  <c r="AB47" i="24"/>
  <c r="V51" i="24"/>
  <c r="X51" i="24" s="1"/>
  <c r="AB53" i="24"/>
  <c r="L39" i="24"/>
  <c r="V39" i="24" s="1"/>
  <c r="X39" i="24" s="1"/>
  <c r="P83" i="24"/>
  <c r="N59" i="24"/>
  <c r="O59" i="24" s="1"/>
  <c r="AB14" i="24"/>
  <c r="L32" i="24"/>
  <c r="N32" i="24" s="1"/>
  <c r="O32" i="24" s="1"/>
  <c r="AB50" i="24"/>
  <c r="L18" i="24"/>
  <c r="V18" i="24" s="1"/>
  <c r="X18" i="24" s="1"/>
  <c r="X65" i="24"/>
  <c r="AB20" i="24"/>
  <c r="AB39" i="24"/>
  <c r="L42" i="24"/>
  <c r="N42" i="24" s="1"/>
  <c r="O42" i="24" s="1"/>
  <c r="N25" i="24"/>
  <c r="O25" i="24" s="1"/>
  <c r="L81" i="24"/>
  <c r="B10" i="25" s="1"/>
  <c r="D10" i="25" s="1"/>
  <c r="N74" i="24"/>
  <c r="O74" i="24" s="1"/>
  <c r="N37" i="24"/>
  <c r="O37" i="24" s="1"/>
  <c r="L14" i="24"/>
  <c r="AB10" i="24"/>
  <c r="L24" i="24"/>
  <c r="V24" i="24" s="1"/>
  <c r="X24" i="24" s="1"/>
  <c r="X44" i="24"/>
  <c r="N67" i="24"/>
  <c r="O67" i="24" s="1"/>
  <c r="N33" i="24"/>
  <c r="O33" i="24" s="1"/>
  <c r="M81" i="24"/>
  <c r="B11" i="25" s="1"/>
  <c r="D11" i="25" s="1"/>
  <c r="AA79" i="24"/>
  <c r="AB79" i="24" s="1"/>
  <c r="X53" i="24"/>
  <c r="AB7" i="24"/>
  <c r="X7" i="24"/>
  <c r="W38" i="24"/>
  <c r="X38" i="24" s="1"/>
  <c r="N38" i="24"/>
  <c r="O38" i="24" s="1"/>
  <c r="M31" i="24"/>
  <c r="W31" i="24" s="1"/>
  <c r="X31" i="24" s="1"/>
  <c r="AB41" i="24"/>
  <c r="N44" i="24"/>
  <c r="O44" i="24" s="1"/>
  <c r="N15" i="24"/>
  <c r="O15" i="24" s="1"/>
  <c r="M19" i="24"/>
  <c r="X37" i="24"/>
  <c r="AB31" i="24"/>
  <c r="M9" i="24"/>
  <c r="W9" i="24" s="1"/>
  <c r="AB13" i="24"/>
  <c r="M13" i="24"/>
  <c r="AB36" i="24"/>
  <c r="X29" i="24"/>
  <c r="W40" i="24"/>
  <c r="X40" i="24" s="1"/>
  <c r="AB22" i="24"/>
  <c r="AB29" i="24"/>
  <c r="AB43" i="24"/>
  <c r="AB16" i="24"/>
  <c r="AB33" i="24"/>
  <c r="AB28" i="24"/>
  <c r="AB30" i="24"/>
  <c r="AB44" i="24"/>
  <c r="AB8" i="24"/>
  <c r="AB12" i="24"/>
  <c r="T83" i="24"/>
  <c r="AB15" i="24"/>
  <c r="AB25" i="24"/>
  <c r="AB9" i="24"/>
  <c r="AB40" i="24"/>
  <c r="X11" i="24"/>
  <c r="X68" i="24"/>
  <c r="N7" i="24"/>
  <c r="O7" i="24" s="1"/>
  <c r="X30" i="24"/>
  <c r="X66" i="24"/>
  <c r="X48" i="24"/>
  <c r="X77" i="24"/>
  <c r="N61" i="24"/>
  <c r="O61" i="24" s="1"/>
  <c r="N65" i="24"/>
  <c r="O65" i="24" s="1"/>
  <c r="W15" i="24"/>
  <c r="X15" i="24" s="1"/>
  <c r="N66" i="24"/>
  <c r="O66" i="24" s="1"/>
  <c r="X72" i="24"/>
  <c r="W50" i="24"/>
  <c r="X50" i="24" s="1"/>
  <c r="X75" i="24"/>
  <c r="X16" i="24"/>
  <c r="X12" i="24"/>
  <c r="W61" i="24"/>
  <c r="X61" i="24" s="1"/>
  <c r="W47" i="24"/>
  <c r="X47" i="24" s="1"/>
  <c r="X45" i="24"/>
  <c r="X36" i="24"/>
  <c r="X64" i="24"/>
  <c r="X25" i="24"/>
  <c r="X33" i="24"/>
  <c r="X49" i="24"/>
  <c r="X62" i="24"/>
  <c r="N11" i="24"/>
  <c r="O11" i="24" s="1"/>
  <c r="X8" i="24"/>
  <c r="V23" i="24"/>
  <c r="N73" i="24"/>
  <c r="O73" i="24" s="1"/>
  <c r="N8" i="24"/>
  <c r="V59" i="24"/>
  <c r="N16" i="24"/>
  <c r="O16" i="24" s="1"/>
  <c r="X73" i="24"/>
  <c r="N77" i="24"/>
  <c r="O77" i="24" s="1"/>
  <c r="N72" i="24"/>
  <c r="O72" i="24" s="1"/>
  <c r="N12" i="24"/>
  <c r="O12" i="24" s="1"/>
  <c r="N68" i="24"/>
  <c r="O68" i="24" s="1"/>
  <c r="X63" i="24"/>
  <c r="X67" i="24"/>
  <c r="N60" i="24"/>
  <c r="O60" i="24" s="1"/>
  <c r="R81" i="24"/>
  <c r="N10" i="24" l="1"/>
  <c r="O10" i="24" s="1"/>
  <c r="O81" i="24"/>
  <c r="N26" i="24"/>
  <c r="O26" i="24" s="1"/>
  <c r="N24" i="24"/>
  <c r="O24" i="24" s="1"/>
  <c r="N27" i="24"/>
  <c r="O27" i="24" s="1"/>
  <c r="N20" i="24"/>
  <c r="O20" i="24" s="1"/>
  <c r="X9" i="24"/>
  <c r="N35" i="24"/>
  <c r="O35" i="24" s="1"/>
  <c r="N34" i="24"/>
  <c r="O34" i="24" s="1"/>
  <c r="N41" i="24"/>
  <c r="O41" i="24" s="1"/>
  <c r="N18" i="24"/>
  <c r="O18" i="24" s="1"/>
  <c r="AB34" i="24"/>
  <c r="AB17" i="24"/>
  <c r="N17" i="24"/>
  <c r="O17" i="24" s="1"/>
  <c r="N23" i="24"/>
  <c r="O23" i="24" s="1"/>
  <c r="V32" i="24"/>
  <c r="X32" i="24" s="1"/>
  <c r="N31" i="24"/>
  <c r="O31" i="24" s="1"/>
  <c r="AB26" i="24"/>
  <c r="X23" i="24"/>
  <c r="R55" i="24"/>
  <c r="R83" i="24" s="1"/>
  <c r="L55" i="24"/>
  <c r="N39" i="24"/>
  <c r="O39" i="24" s="1"/>
  <c r="V14" i="24"/>
  <c r="X14" i="24" s="1"/>
  <c r="N14" i="24"/>
  <c r="O14" i="24" s="1"/>
  <c r="V28" i="24"/>
  <c r="X28" i="24" s="1"/>
  <c r="N28" i="24"/>
  <c r="O28" i="24" s="1"/>
  <c r="AB81" i="24"/>
  <c r="AA81" i="24"/>
  <c r="V42" i="24"/>
  <c r="X42" i="24" s="1"/>
  <c r="W81" i="24"/>
  <c r="W19" i="24"/>
  <c r="X19" i="24" s="1"/>
  <c r="N19" i="24"/>
  <c r="O19" i="24" s="1"/>
  <c r="N9" i="24"/>
  <c r="O9" i="24" s="1"/>
  <c r="M55" i="24"/>
  <c r="N13" i="24"/>
  <c r="O13" i="24" s="1"/>
  <c r="W13" i="24"/>
  <c r="AB23" i="24"/>
  <c r="Z55" i="24"/>
  <c r="Z83" i="24" s="1"/>
  <c r="Y55" i="24"/>
  <c r="Y83" i="24" s="1"/>
  <c r="V81" i="24"/>
  <c r="X59" i="24"/>
  <c r="X81" i="24" s="1"/>
  <c r="O8" i="24"/>
  <c r="N81" i="24"/>
  <c r="O55" i="24" l="1"/>
  <c r="O83" i="24" s="1"/>
  <c r="B6" i="25"/>
  <c r="D6" i="25" s="1"/>
  <c r="L83" i="24"/>
  <c r="B7" i="25"/>
  <c r="D7" i="25" s="1"/>
  <c r="M83" i="24"/>
  <c r="AB55" i="24"/>
  <c r="AB83" i="24" s="1"/>
  <c r="V55" i="24"/>
  <c r="V83" i="24" s="1"/>
  <c r="X13" i="24"/>
  <c r="X55" i="24" s="1"/>
  <c r="W55" i="24"/>
  <c r="W83" i="24" s="1"/>
  <c r="AA55" i="24"/>
  <c r="AA83" i="24" s="1"/>
  <c r="B19" i="25" s="1"/>
  <c r="N55" i="24"/>
  <c r="N83" i="24" s="1"/>
  <c r="B13" i="25" l="1"/>
  <c r="D13" i="25"/>
  <c r="X83" i="24"/>
  <c r="B21" i="25" s="1"/>
  <c r="B20" i="25"/>
  <c r="B22" i="25" l="1"/>
</calcChain>
</file>

<file path=xl/sharedStrings.xml><?xml version="1.0" encoding="utf-8"?>
<sst xmlns="http://schemas.openxmlformats.org/spreadsheetml/2006/main" count="891" uniqueCount="247">
  <si>
    <t>Index-cijfers:</t>
  </si>
  <si>
    <t>Omschrijving:</t>
  </si>
  <si>
    <t>Indexcijfer:</t>
  </si>
  <si>
    <t>Index geb Troostwijk nw</t>
  </si>
  <si>
    <t>Index geb Troostwijk oud</t>
  </si>
  <si>
    <t>Index inv troostwijk nw</t>
  </si>
  <si>
    <t>Index inv troostwijk oud</t>
  </si>
  <si>
    <t>Premietarieven</t>
  </si>
  <si>
    <t>Premie o/oo:</t>
  </si>
  <si>
    <t xml:space="preserve"> </t>
  </si>
  <si>
    <t>premieGM</t>
  </si>
  <si>
    <t>premieOW</t>
  </si>
  <si>
    <t>Afronding index</t>
  </si>
  <si>
    <t>Gemeentelijk Bezit:</t>
  </si>
  <si>
    <t>1. Gebouwen</t>
  </si>
  <si>
    <t>2. Inventaris</t>
  </si>
  <si>
    <t>Primair Onderwijs:</t>
  </si>
  <si>
    <t>3. Gebouwen</t>
  </si>
  <si>
    <t>4. Inventaris</t>
  </si>
  <si>
    <t xml:space="preserve">Verrekening termijn </t>
  </si>
  <si>
    <t xml:space="preserve">jaarpremie per </t>
  </si>
  <si>
    <t xml:space="preserve">reeds verrekend met </t>
  </si>
  <si>
    <t>nota nr.</t>
  </si>
  <si>
    <t>premie-boeking/restitutie</t>
  </si>
  <si>
    <t>Adres:</t>
  </si>
  <si>
    <t>No.</t>
  </si>
  <si>
    <t>Postcode</t>
  </si>
  <si>
    <t>Rubr.</t>
  </si>
  <si>
    <t>Plaats</t>
  </si>
  <si>
    <t>Omschrijving</t>
  </si>
  <si>
    <t>Bouwaard</t>
  </si>
  <si>
    <t>Taxatiedatum:</t>
  </si>
  <si>
    <t>Gebouwen:</t>
  </si>
  <si>
    <t>Inventaris:</t>
  </si>
  <si>
    <t>Totaal</t>
  </si>
  <si>
    <t>Premie in EUR:</t>
  </si>
  <si>
    <t>Premieverr. 50%</t>
  </si>
  <si>
    <t>reserve</t>
  </si>
  <si>
    <t>Totaal Gemeentelijk Bezit:</t>
  </si>
  <si>
    <t>Reserve</t>
  </si>
  <si>
    <t>Eindtotaal:</t>
  </si>
  <si>
    <t>Instructies voor het bijwerken van dit bestand:</t>
  </si>
  <si>
    <t>Algemeen:</t>
  </si>
  <si>
    <t>In deze spreadsheet zijn allleen die kolommen zichtbaar gemaakt die voor u voor het bijwerken van belang zijn.</t>
  </si>
  <si>
    <t>De niet zichtbare kolommen zijn verborgen omdat zich daarin rekenformules bevinden die niet mogen worden overschreven of gewist.</t>
  </si>
  <si>
    <t>Dat wordt dan uiteindelijk de stand per 31 december van dit jaar</t>
  </si>
  <si>
    <t>Wijziging van de bedragen op bestaande objecten</t>
  </si>
  <si>
    <t>Afvoering van bestaande objecten:</t>
  </si>
  <si>
    <t>Let op: Ofschoon het object moet worden afgevoerd dient de regel zelf nog te blijven staan.</t>
  </si>
  <si>
    <t>Derhalve zoals vermeld alleen het verzekerde bedrag op 0 stellen. Meer niet! De regel zelf laten staan.</t>
  </si>
  <si>
    <t>Opvoering van nieuwe objecten</t>
  </si>
  <si>
    <t>Onder bijna iedere sectie zijn een aantal regels aangemaakt die met het woord "Reserve"begint.</t>
  </si>
  <si>
    <t>Neem zo'n regel. Vul de textuele omschrijvingen in in de kolommmen A t/m I</t>
  </si>
  <si>
    <t>Alle niet genoemde verborgen kolommen worden vanzelf op de achtergronden aangepast.</t>
  </si>
  <si>
    <t>Wandelbosweg 10 27t/m38</t>
  </si>
  <si>
    <t>7971 AK</t>
  </si>
  <si>
    <t>Havelte</t>
  </si>
  <si>
    <t>Recreatiecentrum (12 Bungalow)</t>
  </si>
  <si>
    <t>nee</t>
  </si>
  <si>
    <t>Wandelbosweg 10 25 en 26</t>
  </si>
  <si>
    <t>Recreatiecentrum (2 Bungalow)</t>
  </si>
  <si>
    <t>Wandelbosweg 10 43 46 55</t>
  </si>
  <si>
    <t>Recreatiecentrum (3 Bungalow)</t>
  </si>
  <si>
    <t>7981 LA/ 1-A</t>
  </si>
  <si>
    <t>Diever</t>
  </si>
  <si>
    <t>stalling grasmachine</t>
  </si>
  <si>
    <t>Drift 19</t>
  </si>
  <si>
    <t>Dwingeloo</t>
  </si>
  <si>
    <t>Middenweg 11f</t>
  </si>
  <si>
    <t>Vledder</t>
  </si>
  <si>
    <t>Molenweg 3a</t>
  </si>
  <si>
    <t>7971 BJ/ 3-A</t>
  </si>
  <si>
    <t>Brandweerkazerne</t>
  </si>
  <si>
    <t>ja</t>
  </si>
  <si>
    <t>Oeveraseweg 19</t>
  </si>
  <si>
    <t>7971 PA/ 19</t>
  </si>
  <si>
    <t>Afvalbrengstation/kapschuur</t>
  </si>
  <si>
    <t>Kerklaan 3</t>
  </si>
  <si>
    <t>7971 CV/ 1</t>
  </si>
  <si>
    <t>Begraafplaats/ baarhuisje</t>
  </si>
  <si>
    <t>Uffelterkerkweg 1</t>
  </si>
  <si>
    <t>7971 PP/ 1</t>
  </si>
  <si>
    <t>Kerktoren</t>
  </si>
  <si>
    <t>Hav. Schapendrift 22b</t>
  </si>
  <si>
    <t>7971 BC/ 22B</t>
  </si>
  <si>
    <t>Peuterspeelzaal</t>
  </si>
  <si>
    <t>van Helomaweg 39</t>
  </si>
  <si>
    <t>7973 JC/ 39</t>
  </si>
  <si>
    <t>Havelte/ Darp</t>
  </si>
  <si>
    <t>Gemeentewerken</t>
  </si>
  <si>
    <t>Uffelte</t>
  </si>
  <si>
    <t>Ruiterweg 19</t>
  </si>
  <si>
    <t>7975 RP/ 19</t>
  </si>
  <si>
    <t>Dingspil 17</t>
  </si>
  <si>
    <t>7981 BB/ 17</t>
  </si>
  <si>
    <t>Korenmolen De Vlijt</t>
  </si>
  <si>
    <t>Raadhuislaan 1</t>
  </si>
  <si>
    <t>7981 EL/ 1</t>
  </si>
  <si>
    <t>Gemeentehuis</t>
  </si>
  <si>
    <t>Groningerweg 1A</t>
  </si>
  <si>
    <t>Hoofdstraat 45</t>
  </si>
  <si>
    <t>7981 AD/ 45</t>
  </si>
  <si>
    <t xml:space="preserve">Rijksweg 36 a </t>
  </si>
  <si>
    <t>7984 ND/ 36-A</t>
  </si>
  <si>
    <t>Dieverbrug</t>
  </si>
  <si>
    <t>Gemeentewerken Dieverbrug</t>
  </si>
  <si>
    <t>Brink</t>
  </si>
  <si>
    <t>7991 CG / 1</t>
  </si>
  <si>
    <t>Muziekkoepel</t>
  </si>
  <si>
    <t>Westeinde 1</t>
  </si>
  <si>
    <t>7991 RS / 1</t>
  </si>
  <si>
    <t>Boerderij Hulsebosch</t>
  </si>
  <si>
    <t>Westeinde 1a</t>
  </si>
  <si>
    <t>7991 RS / 1-A</t>
  </si>
  <si>
    <t xml:space="preserve">Sportzaal/hal  </t>
  </si>
  <si>
    <t>7991 AB / 19</t>
  </si>
  <si>
    <t xml:space="preserve">Begraafplaats  </t>
  </si>
  <si>
    <t>Brink 4 /4B</t>
  </si>
  <si>
    <t>7991 CG / 4</t>
  </si>
  <si>
    <t>Brink 29</t>
  </si>
  <si>
    <t>7991 CH / 29</t>
  </si>
  <si>
    <t>Middenweg 13</t>
  </si>
  <si>
    <t>8381 XM / 13</t>
  </si>
  <si>
    <t>Sporthal de Spronk</t>
  </si>
  <si>
    <t>Solweg/Storklaan</t>
  </si>
  <si>
    <t>8381 XR / 1</t>
  </si>
  <si>
    <t>Schuilgebouw</t>
  </si>
  <si>
    <t>Toiletgebouw</t>
  </si>
  <si>
    <t>8381 AA / 16B</t>
  </si>
  <si>
    <t>Veeschuur Hertenkamp</t>
  </si>
  <si>
    <t>8381 BX / 2</t>
  </si>
  <si>
    <t>Kerkhoflaan 3</t>
  </si>
  <si>
    <t>8381 BB begr</t>
  </si>
  <si>
    <t>Kerkhoflaan 2</t>
  </si>
  <si>
    <t>8381 BB 2</t>
  </si>
  <si>
    <t>Lestergeonplein 2</t>
  </si>
  <si>
    <t xml:space="preserve">Middenweg 11 </t>
  </si>
  <si>
    <t>8381 XM / 11</t>
  </si>
  <si>
    <t>Barakken lange wanden</t>
  </si>
  <si>
    <t>Wapserouwenweg 1</t>
  </si>
  <si>
    <t>8351 HA / 1</t>
  </si>
  <si>
    <t>Wapserveen</t>
  </si>
  <si>
    <t>Wateren 17</t>
  </si>
  <si>
    <t>8438 SB/ 17</t>
  </si>
  <si>
    <t>Wateren</t>
  </si>
  <si>
    <t>Begraafplaats Zorgvlied</t>
  </si>
  <si>
    <t>P.W. Jansenlaan 20</t>
  </si>
  <si>
    <t>8385 GB/ 20</t>
  </si>
  <si>
    <t>Vledderveen</t>
  </si>
  <si>
    <t>vm OBS De Heidehoek</t>
  </si>
  <si>
    <t>Jodenweg 2</t>
  </si>
  <si>
    <t>8385 GB/ 2</t>
  </si>
  <si>
    <t>De Heidehoek dorpshuis</t>
  </si>
  <si>
    <t>Westeres 7</t>
  </si>
  <si>
    <t>7981 BC/ 7</t>
  </si>
  <si>
    <t>Theater/horecadeel Stad en Esch</t>
  </si>
  <si>
    <t>Van Helomaweg 18</t>
  </si>
  <si>
    <t>7971/PW/18</t>
  </si>
  <si>
    <t>Infocentrum Holtingerveld</t>
  </si>
  <si>
    <t>Zonnepanelen aanwezig</t>
  </si>
  <si>
    <t>Gebouwen Taxatie 2017</t>
  </si>
  <si>
    <t>Inventaris Taxatie 2017</t>
  </si>
  <si>
    <t>anti-kraak</t>
  </si>
  <si>
    <t>Risico Informatie:</t>
  </si>
  <si>
    <t>Inbraakmeld-installatie met doormelding</t>
  </si>
  <si>
    <t>Brandmeld-installatie met doormelding</t>
  </si>
  <si>
    <t>Sprinkler-installatie met doormelding</t>
  </si>
  <si>
    <t>Leegstaand</t>
  </si>
  <si>
    <t>Indien leegstaand: vorm van toezicht aanwezig (bijv. Anti-kraak</t>
  </si>
  <si>
    <t>Zonnepanelen</t>
  </si>
  <si>
    <t>Asbest in gebouw</t>
  </si>
  <si>
    <t>Omheind met hekwerken</t>
  </si>
  <si>
    <t>Primair Onderwijs en Voortgezet Onderwijs:</t>
  </si>
  <si>
    <t>Hav. Schapendrift 22A</t>
  </si>
  <si>
    <t>Schoolstraat 4</t>
  </si>
  <si>
    <t>Schipper 11</t>
  </si>
  <si>
    <t>Hoofdstraat 23</t>
  </si>
  <si>
    <t xml:space="preserve">De Hoek 26 </t>
  </si>
  <si>
    <t>Hoofdweg 136</t>
  </si>
  <si>
    <t>Linth Homanstraat 24</t>
  </si>
  <si>
    <t>Oude Dijk 59</t>
  </si>
  <si>
    <t>Heuvelenweg 22A,22B,22C</t>
  </si>
  <si>
    <t>7971 BC/ 22A</t>
  </si>
  <si>
    <t>7975 AC/ 4</t>
  </si>
  <si>
    <t>7981 DV/ 11</t>
  </si>
  <si>
    <t>7981 AC/ 23</t>
  </si>
  <si>
    <t>8381 BL / 26</t>
  </si>
  <si>
    <t>8383 EK/ 136</t>
  </si>
  <si>
    <t>8384 EE/ 24</t>
  </si>
  <si>
    <t>8351 HR / 59</t>
  </si>
  <si>
    <t>7991 CL/ 22A,22B,22C</t>
  </si>
  <si>
    <t>Nijensleek</t>
  </si>
  <si>
    <t>Wilhelminaoord</t>
  </si>
  <si>
    <t xml:space="preserve">Dwingeloo </t>
  </si>
  <si>
    <t>OBS Havelte</t>
  </si>
  <si>
    <t>OBS  Oosterveldschool</t>
  </si>
  <si>
    <t>OBS De Singelier</t>
  </si>
  <si>
    <t>RSG Stad en Esch</t>
  </si>
  <si>
    <t>PCB Roosjenschool</t>
  </si>
  <si>
    <t>PCB Roosjenschool/ speelplaats</t>
  </si>
  <si>
    <t>OBS De Hoekstee</t>
  </si>
  <si>
    <t>PCB De Bron</t>
  </si>
  <si>
    <t>OBS De Kievitshoek</t>
  </si>
  <si>
    <t>OBS Wapserveen</t>
  </si>
  <si>
    <t>Buurthuis</t>
  </si>
  <si>
    <t>School Dwingeloo A, B, C</t>
  </si>
  <si>
    <t>onbekend</t>
  </si>
  <si>
    <t>Totaal Primair Onderwijs en Voortgezet Onderwijs:</t>
  </si>
  <si>
    <t>Dit is een dooreen premie voor de doorberekening van de premie voor de klant</t>
  </si>
  <si>
    <t>Gemeente Westerveld</t>
  </si>
  <si>
    <t>In verband met tussentijds afronden kunnen er marginale verschillen plaatsvinden tussen het premiebedrag op dit tabblad en het Polisblad. Het polisblad is hier in leidend.</t>
  </si>
  <si>
    <t xml:space="preserve">Dorpstraat 5 </t>
  </si>
  <si>
    <t>8337PA</t>
  </si>
  <si>
    <t>Zorgvlied</t>
  </si>
  <si>
    <t>Baarhuisje</t>
  </si>
  <si>
    <t>Groningerweg 1</t>
  </si>
  <si>
    <t>P.W. Jansenlaan 16B</t>
  </si>
  <si>
    <t>Wandelbosweg 10-44 en 47</t>
  </si>
  <si>
    <t>Wandelbosweg 10-53 en 54</t>
  </si>
  <si>
    <t xml:space="preserve">Recreatiewoningen </t>
  </si>
  <si>
    <t>Ten Darperweg 50</t>
  </si>
  <si>
    <t>7983 KN/50</t>
  </si>
  <si>
    <t>Wapse</t>
  </si>
  <si>
    <t>OBS Ten Darperschoele</t>
  </si>
  <si>
    <t>Boerderij (voorhuis in gebruik als woning, achterdeel staat leeg</t>
  </si>
  <si>
    <t>Het reeds vermelde bedrag in de desbestreffende regel van kolom P en Q waarnodig met het nieuwe bedrag overschrijven. (Alleen het getal invoeren)</t>
  </si>
  <si>
    <t>Het reeds vermelde bedrag in de desbetreffende regel van kolom P en Q waar van toepassing SVP met het getal 0 overschrijven.</t>
  </si>
  <si>
    <t>En vul dan in die regel de verzekerde waarden in in de kolommen P en Q waar nodig.</t>
  </si>
  <si>
    <t>De wijzigingen van de verzekerde waarden dienen handmatig uitsluitend en alleen in de kolommen P en Q te worden aangebracht.</t>
  </si>
  <si>
    <t>Bestand d.d. 1 januari 2026</t>
  </si>
  <si>
    <t>Stand per 1 januari 2026</t>
  </si>
  <si>
    <t>Overzicht Polisblad d.d. 1 januari 2026</t>
  </si>
  <si>
    <t>mutaties 2026</t>
  </si>
  <si>
    <t>Index per 1 januari 2027</t>
  </si>
  <si>
    <t>Stand per 1 januari 2027</t>
  </si>
  <si>
    <t>Stand per 1 januari 2027 (na indexering)</t>
  </si>
  <si>
    <t>Indexering per 1 januari  2027</t>
  </si>
  <si>
    <t>Mutaties termijn 1 januari 2026</t>
  </si>
  <si>
    <t>behorende bij polis nr.  ten name van:</t>
  </si>
  <si>
    <t>Havelter Schapendrift 22c</t>
  </si>
  <si>
    <t>7971 BC</t>
  </si>
  <si>
    <t>Sporthal</t>
  </si>
  <si>
    <t>Westeinde 220</t>
  </si>
  <si>
    <t>8351 HP</t>
  </si>
  <si>
    <t>Groepsaccommodatie t.b.v. opvang Okraïnse vluchtelingen</t>
  </si>
  <si>
    <t>Wandelbosweg 10 Fl 1 t/m 9</t>
  </si>
  <si>
    <t>Flexwoningen Hesselte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</si>
</sst>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\-* #,##0.00_-;_-* &quot;-&quot;??_-;_-@_-"/>
    <numFmt numFmtId="165" formatCode="d/mmm/yyyy"/>
    <numFmt numFmtId="166" formatCode="_-* #,##0.0000_-;\-* #,##0.0000_-;_-* &quot;-&quot;??_-;_-@_-"/>
    <numFmt numFmtId="167" formatCode="_-* #,##0.00000_-;\-* #,##0.00000_-;_-* &quot;-&quot;??_-;_-@_-"/>
    <numFmt numFmtId="168" formatCode="_-[$NLG]\ * #,##0.00_-;_-[$NLG]\ * #,##0.00\-;_-[$NLG]\ * &quot;-&quot;??_-;_-@_-"/>
    <numFmt numFmtId="169" formatCode="_-[$EUR]\ * #,##0.00_-;_-[$EUR]\ * #,##0.00\-;_-[$EUR]\ * &quot;-&quot;??_-;_-@_-"/>
    <numFmt numFmtId="170" formatCode="0.0000\ \‰"/>
    <numFmt numFmtId="171" formatCode="_-[$€-413]\ * #,##0.00_-;_-[$€-413]\ * #,##0.00\-;_-[$€-413]\ * &quot;-&quot;??_-;_-@_-"/>
    <numFmt numFmtId="172" formatCode="_ [$EUR]\ * #,##0.00_ ;_ [$EUR]\ * \-#,##0.00_ ;_ [$EUR]\ * &quot;-&quot;??_ ;_ @_ "/>
  </numFmts>
  <fonts count="31">
    <font>
      <sz val="10"/>
      <name val="Times New Roman"/>
    </font>
    <font>
      <sz val="10"/>
      <name val="Times New Roman"/>
      <family val="1"/>
    </font>
    <font>
      <sz val="10"/>
      <name val="Univers (W1)"/>
      <family val="2"/>
    </font>
    <font>
      <sz val="8"/>
      <name val="Univers (W1)"/>
      <family val="2"/>
    </font>
    <font>
      <b/>
      <i/>
      <sz val="10"/>
      <name val="Univers (W1)"/>
      <family val="2"/>
    </font>
    <font>
      <b/>
      <i/>
      <sz val="10"/>
      <name val="Univers (W1)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i/>
      <sz val="8"/>
      <color indexed="8"/>
      <name val="Univers (W1)"/>
      <family val="2"/>
    </font>
    <font>
      <sz val="8"/>
      <color indexed="8"/>
      <name val="Univers (W1)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8"/>
      <color indexed="8"/>
      <name val="Arial"/>
      <family val="2"/>
    </font>
    <font>
      <sz val="10"/>
      <color indexed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8"/>
      <name val="Univers (W1)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208">
    <xf numFmtId="0" fontId="0" fillId="0" borderId="0" xfId="0"/>
    <xf numFmtId="164" fontId="9" fillId="0" borderId="0" xfId="1" applyFont="1" applyAlignment="1">
      <alignment horizontal="left" vertical="top"/>
    </xf>
    <xf numFmtId="164" fontId="10" fillId="0" borderId="0" xfId="1" applyFont="1" applyBorder="1" applyAlignment="1">
      <alignment horizontal="left" vertical="top"/>
    </xf>
    <xf numFmtId="164" fontId="10" fillId="0" borderId="0" xfId="1" applyFont="1" applyAlignment="1">
      <alignment horizontal="left" vertical="top"/>
    </xf>
    <xf numFmtId="164" fontId="8" fillId="0" borderId="0" xfId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168" fontId="12" fillId="0" borderId="0" xfId="1" applyNumberFormat="1" applyFont="1" applyBorder="1" applyAlignment="1">
      <alignment horizontal="left" vertical="top"/>
    </xf>
    <xf numFmtId="164" fontId="13" fillId="0" borderId="0" xfId="1" applyFont="1" applyBorder="1" applyAlignment="1">
      <alignment horizontal="left" vertical="top"/>
    </xf>
    <xf numFmtId="164" fontId="15" fillId="0" borderId="0" xfId="1" applyFont="1" applyAlignment="1">
      <alignment horizontal="left" vertical="top"/>
    </xf>
    <xf numFmtId="164" fontId="15" fillId="0" borderId="0" xfId="1" applyFont="1" applyBorder="1" applyAlignment="1">
      <alignment horizontal="left" vertical="top"/>
    </xf>
    <xf numFmtId="4" fontId="16" fillId="2" borderId="2" xfId="1" applyNumberFormat="1" applyFont="1" applyFill="1" applyBorder="1" applyAlignment="1">
      <alignment horizontal="left" vertical="top" wrapText="1"/>
    </xf>
    <xf numFmtId="1" fontId="16" fillId="2" borderId="2" xfId="1" applyNumberFormat="1" applyFont="1" applyFill="1" applyBorder="1" applyAlignment="1">
      <alignment horizontal="center" vertical="top" wrapText="1"/>
    </xf>
    <xf numFmtId="164" fontId="16" fillId="2" borderId="3" xfId="1" applyFont="1" applyFill="1" applyBorder="1" applyAlignment="1">
      <alignment horizontal="left" vertical="top" wrapText="1"/>
    </xf>
    <xf numFmtId="164" fontId="16" fillId="2" borderId="2" xfId="1" applyFont="1" applyFill="1" applyBorder="1" applyAlignment="1">
      <alignment horizontal="left" vertical="top" wrapText="1"/>
    </xf>
    <xf numFmtId="164" fontId="16" fillId="2" borderId="4" xfId="1" applyFont="1" applyFill="1" applyBorder="1" applyAlignment="1">
      <alignment horizontal="left" vertical="top" wrapText="1"/>
    </xf>
    <xf numFmtId="164" fontId="8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" fontId="6" fillId="0" borderId="1" xfId="0" applyNumberFormat="1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left" vertical="top" wrapText="1"/>
    </xf>
    <xf numFmtId="169" fontId="17" fillId="0" borderId="5" xfId="1" applyNumberFormat="1" applyFont="1" applyBorder="1" applyAlignment="1">
      <alignment horizontal="left" vertical="top"/>
    </xf>
    <xf numFmtId="169" fontId="17" fillId="0" borderId="1" xfId="1" applyNumberFormat="1" applyFont="1" applyBorder="1" applyAlignment="1">
      <alignment horizontal="left" vertical="top"/>
    </xf>
    <xf numFmtId="165" fontId="8" fillId="0" borderId="0" xfId="0" applyNumberFormat="1" applyFont="1" applyAlignment="1">
      <alignment horizontal="left" vertical="top"/>
    </xf>
    <xf numFmtId="4" fontId="12" fillId="0" borderId="6" xfId="0" applyNumberFormat="1" applyFont="1" applyBorder="1" applyAlignment="1">
      <alignment horizontal="left" vertical="top"/>
    </xf>
    <xf numFmtId="1" fontId="6" fillId="0" borderId="6" xfId="0" applyNumberFormat="1" applyFont="1" applyBorder="1" applyAlignment="1">
      <alignment horizontal="center" vertical="top"/>
    </xf>
    <xf numFmtId="4" fontId="6" fillId="0" borderId="6" xfId="0" applyNumberFormat="1" applyFont="1" applyBorder="1" applyAlignment="1">
      <alignment horizontal="left" vertical="top"/>
    </xf>
    <xf numFmtId="4" fontId="6" fillId="0" borderId="6" xfId="0" applyNumberFormat="1" applyFont="1" applyBorder="1" applyAlignment="1">
      <alignment horizontal="left" vertical="top" wrapText="1"/>
    </xf>
    <xf numFmtId="4" fontId="12" fillId="0" borderId="7" xfId="0" applyNumberFormat="1" applyFont="1" applyBorder="1" applyAlignment="1">
      <alignment horizontal="left" vertical="top"/>
    </xf>
    <xf numFmtId="169" fontId="12" fillId="0" borderId="7" xfId="1" applyNumberFormat="1" applyFont="1" applyBorder="1" applyAlignment="1">
      <alignment horizontal="left" vertical="top"/>
    </xf>
    <xf numFmtId="1" fontId="8" fillId="0" borderId="0" xfId="0" applyNumberFormat="1" applyFont="1" applyAlignment="1">
      <alignment horizontal="center" vertical="top"/>
    </xf>
    <xf numFmtId="169" fontId="6" fillId="0" borderId="8" xfId="1" applyNumberFormat="1" applyFont="1" applyFill="1" applyBorder="1" applyAlignment="1">
      <alignment horizontal="left" vertical="top"/>
    </xf>
    <xf numFmtId="4" fontId="3" fillId="0" borderId="0" xfId="0" quotePrefix="1" applyNumberFormat="1" applyFont="1" applyAlignment="1">
      <alignment horizontal="left" vertical="top"/>
    </xf>
    <xf numFmtId="164" fontId="3" fillId="0" borderId="0" xfId="1" applyFont="1" applyAlignment="1">
      <alignment vertical="top"/>
    </xf>
    <xf numFmtId="4" fontId="3" fillId="0" borderId="0" xfId="0" applyNumberFormat="1" applyFont="1" applyAlignment="1">
      <alignment vertical="top"/>
    </xf>
    <xf numFmtId="0" fontId="4" fillId="0" borderId="10" xfId="0" applyFont="1" applyBorder="1" applyAlignment="1">
      <alignment horizontal="centerContinuous" vertical="top"/>
    </xf>
    <xf numFmtId="0" fontId="2" fillId="0" borderId="11" xfId="0" applyFont="1" applyBorder="1" applyAlignment="1">
      <alignment horizontal="centerContinuous"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top"/>
    </xf>
    <xf numFmtId="166" fontId="2" fillId="0" borderId="14" xfId="1" applyNumberFormat="1" applyFont="1" applyBorder="1" applyAlignment="1">
      <alignment vertical="top"/>
    </xf>
    <xf numFmtId="0" fontId="2" fillId="0" borderId="13" xfId="0" applyFont="1" applyBorder="1" applyAlignment="1">
      <alignment horizontal="right" vertical="top"/>
    </xf>
    <xf numFmtId="167" fontId="3" fillId="0" borderId="0" xfId="1" applyNumberFormat="1" applyFont="1" applyAlignment="1">
      <alignment vertical="top"/>
    </xf>
    <xf numFmtId="0" fontId="18" fillId="0" borderId="0" xfId="0" applyFont="1" applyAlignment="1">
      <alignment vertical="top"/>
    </xf>
    <xf numFmtId="170" fontId="18" fillId="0" borderId="0" xfId="0" applyNumberFormat="1" applyFont="1" applyAlignment="1">
      <alignment horizontal="center" vertical="top"/>
    </xf>
    <xf numFmtId="164" fontId="16" fillId="2" borderId="15" xfId="1" applyFont="1" applyFill="1" applyBorder="1" applyAlignment="1">
      <alignment horizontal="left" vertical="top" wrapText="1"/>
    </xf>
    <xf numFmtId="169" fontId="6" fillId="0" borderId="14" xfId="1" applyNumberFormat="1" applyFont="1" applyFill="1" applyBorder="1" applyAlignment="1">
      <alignment horizontal="left" vertical="top"/>
    </xf>
    <xf numFmtId="166" fontId="13" fillId="0" borderId="0" xfId="1" applyNumberFormat="1" applyFont="1" applyAlignment="1">
      <alignment horizontal="left" vertical="top"/>
    </xf>
    <xf numFmtId="1" fontId="20" fillId="0" borderId="0" xfId="1" applyNumberFormat="1" applyFont="1" applyAlignment="1">
      <alignment horizontal="left" vertical="top"/>
    </xf>
    <xf numFmtId="1" fontId="21" fillId="0" borderId="0" xfId="1" quotePrefix="1" applyNumberFormat="1" applyFont="1" applyAlignment="1">
      <alignment horizontal="left" vertical="top"/>
    </xf>
    <xf numFmtId="1" fontId="22" fillId="0" borderId="0" xfId="1" quotePrefix="1" applyNumberFormat="1" applyFont="1" applyAlignment="1">
      <alignment horizontal="left" vertical="top"/>
    </xf>
    <xf numFmtId="164" fontId="16" fillId="0" borderId="5" xfId="1" applyFont="1" applyFill="1" applyBorder="1" applyAlignment="1">
      <alignment horizontal="left" vertical="top" wrapText="1"/>
    </xf>
    <xf numFmtId="164" fontId="16" fillId="0" borderId="1" xfId="1" applyFont="1" applyFill="1" applyBorder="1" applyAlignment="1">
      <alignment horizontal="left" vertical="top" wrapText="1"/>
    </xf>
    <xf numFmtId="164" fontId="16" fillId="0" borderId="8" xfId="1" applyFont="1" applyFill="1" applyBorder="1" applyAlignment="1">
      <alignment horizontal="left" vertical="top" wrapText="1"/>
    </xf>
    <xf numFmtId="164" fontId="16" fillId="0" borderId="14" xfId="1" applyFont="1" applyFill="1" applyBorder="1" applyAlignment="1">
      <alignment horizontal="left" vertical="top" wrapText="1"/>
    </xf>
    <xf numFmtId="169" fontId="12" fillId="0" borderId="16" xfId="1" applyNumberFormat="1" applyFont="1" applyBorder="1" applyAlignment="1">
      <alignment horizontal="left" vertical="top"/>
    </xf>
    <xf numFmtId="169" fontId="12" fillId="0" borderId="17" xfId="1" applyNumberFormat="1" applyFont="1" applyBorder="1" applyAlignment="1">
      <alignment horizontal="left" vertical="top"/>
    </xf>
    <xf numFmtId="4" fontId="12" fillId="0" borderId="1" xfId="0" applyNumberFormat="1" applyFont="1" applyBorder="1" applyAlignment="1">
      <alignment horizontal="left" vertical="top"/>
    </xf>
    <xf numFmtId="165" fontId="6" fillId="0" borderId="9" xfId="1" applyNumberFormat="1" applyFont="1" applyBorder="1" applyAlignment="1">
      <alignment horizontal="left" vertical="top"/>
    </xf>
    <xf numFmtId="0" fontId="19" fillId="0" borderId="0" xfId="0" applyFont="1" applyAlignment="1">
      <alignment vertical="top"/>
    </xf>
    <xf numFmtId="171" fontId="18" fillId="0" borderId="0" xfId="0" applyNumberFormat="1" applyFont="1" applyAlignment="1">
      <alignment vertical="top"/>
    </xf>
    <xf numFmtId="171" fontId="19" fillId="0" borderId="18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horizontal="left" vertical="top" wrapText="1"/>
    </xf>
    <xf numFmtId="169" fontId="12" fillId="0" borderId="5" xfId="1" applyNumberFormat="1" applyFont="1" applyBorder="1" applyAlignment="1">
      <alignment horizontal="left" vertical="top"/>
    </xf>
    <xf numFmtId="169" fontId="12" fillId="0" borderId="0" xfId="1" applyNumberFormat="1" applyFont="1" applyBorder="1" applyAlignment="1">
      <alignment horizontal="left" vertical="top"/>
    </xf>
    <xf numFmtId="169" fontId="12" fillId="0" borderId="19" xfId="1" applyNumberFormat="1" applyFont="1" applyBorder="1" applyAlignment="1">
      <alignment horizontal="left" vertical="top"/>
    </xf>
    <xf numFmtId="169" fontId="12" fillId="0" borderId="20" xfId="1" applyNumberFormat="1" applyFont="1" applyBorder="1" applyAlignment="1">
      <alignment horizontal="left" vertical="top"/>
    </xf>
    <xf numFmtId="169" fontId="17" fillId="0" borderId="8" xfId="1" applyNumberFormat="1" applyFont="1" applyFill="1" applyBorder="1" applyAlignment="1">
      <alignment horizontal="left" vertical="top"/>
    </xf>
    <xf numFmtId="169" fontId="17" fillId="0" borderId="14" xfId="1" applyNumberFormat="1" applyFont="1" applyFill="1" applyBorder="1" applyAlignment="1">
      <alignment horizontal="left" vertical="top"/>
    </xf>
    <xf numFmtId="169" fontId="17" fillId="0" borderId="0" xfId="1" applyNumberFormat="1" applyFont="1" applyFill="1" applyBorder="1" applyAlignment="1">
      <alignment horizontal="left" vertical="top"/>
    </xf>
    <xf numFmtId="169" fontId="17" fillId="0" borderId="19" xfId="1" applyNumberFormat="1" applyFont="1" applyFill="1" applyBorder="1" applyAlignment="1">
      <alignment horizontal="left" vertical="top"/>
    </xf>
    <xf numFmtId="4" fontId="17" fillId="0" borderId="1" xfId="0" applyNumberFormat="1" applyFont="1" applyBorder="1" applyAlignment="1" applyProtection="1">
      <alignment horizontal="left" vertical="top"/>
      <protection locked="0"/>
    </xf>
    <xf numFmtId="1" fontId="17" fillId="0" borderId="1" xfId="0" applyNumberFormat="1" applyFont="1" applyBorder="1" applyAlignment="1" applyProtection="1">
      <alignment horizontal="center" vertical="top"/>
      <protection locked="0"/>
    </xf>
    <xf numFmtId="4" fontId="17" fillId="0" borderId="1" xfId="0" applyNumberFormat="1" applyFont="1" applyBorder="1" applyAlignment="1" applyProtection="1">
      <alignment horizontal="left" vertical="top" wrapText="1"/>
      <protection locked="0"/>
    </xf>
    <xf numFmtId="4" fontId="12" fillId="0" borderId="1" xfId="0" applyNumberFormat="1" applyFont="1" applyBorder="1" applyAlignment="1" applyProtection="1">
      <alignment horizontal="left" vertical="top"/>
      <protection locked="0"/>
    </xf>
    <xf numFmtId="1" fontId="6" fillId="0" borderId="1" xfId="0" applyNumberFormat="1" applyFont="1" applyBorder="1" applyAlignment="1" applyProtection="1">
      <alignment horizontal="center" vertical="top"/>
      <protection locked="0"/>
    </xf>
    <xf numFmtId="4" fontId="6" fillId="0" borderId="1" xfId="0" applyNumberFormat="1" applyFont="1" applyBorder="1" applyAlignment="1" applyProtection="1">
      <alignment horizontal="left" vertical="top"/>
      <protection locked="0"/>
    </xf>
    <xf numFmtId="4" fontId="6" fillId="0" borderId="1" xfId="0" applyNumberFormat="1" applyFont="1" applyBorder="1" applyAlignment="1" applyProtection="1">
      <alignment horizontal="left" vertical="top" wrapText="1"/>
      <protection locked="0"/>
    </xf>
    <xf numFmtId="169" fontId="17" fillId="0" borderId="5" xfId="1" applyNumberFormat="1" applyFont="1" applyBorder="1" applyAlignment="1" applyProtection="1">
      <alignment horizontal="left" vertical="top"/>
      <protection locked="0"/>
    </xf>
    <xf numFmtId="169" fontId="17" fillId="0" borderId="1" xfId="1" applyNumberFormat="1" applyFont="1" applyBorder="1" applyAlignment="1" applyProtection="1">
      <alignment horizontal="left" vertical="top"/>
      <protection locked="0"/>
    </xf>
    <xf numFmtId="169" fontId="17" fillId="0" borderId="8" xfId="1" applyNumberFormat="1" applyFont="1" applyFill="1" applyBorder="1" applyAlignment="1" applyProtection="1">
      <alignment horizontal="left" vertical="top"/>
      <protection locked="0"/>
    </xf>
    <xf numFmtId="169" fontId="17" fillId="0" borderId="0" xfId="1" applyNumberFormat="1" applyFont="1" applyBorder="1" applyAlignment="1" applyProtection="1">
      <alignment horizontal="left" vertical="top"/>
      <protection locked="0"/>
    </xf>
    <xf numFmtId="169" fontId="17" fillId="0" borderId="0" xfId="1" applyNumberFormat="1" applyFont="1" applyFill="1" applyBorder="1" applyAlignment="1" applyProtection="1">
      <alignment horizontal="left" vertical="top"/>
      <protection locked="0"/>
    </xf>
    <xf numFmtId="169" fontId="6" fillId="0" borderId="8" xfId="1" applyNumberFormat="1" applyFont="1" applyFill="1" applyBorder="1" applyAlignment="1" applyProtection="1">
      <alignment horizontal="left" vertical="top"/>
      <protection locked="0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164" fontId="27" fillId="0" borderId="0" xfId="1" applyFont="1" applyAlignment="1">
      <alignment horizontal="left" vertical="top"/>
    </xf>
    <xf numFmtId="4" fontId="16" fillId="0" borderId="1" xfId="1" applyNumberFormat="1" applyFont="1" applyFill="1" applyBorder="1" applyAlignment="1" applyProtection="1">
      <alignment horizontal="left" vertical="top" wrapText="1"/>
      <protection locked="0"/>
    </xf>
    <xf numFmtId="1" fontId="16" fillId="0" borderId="1" xfId="1" applyNumberFormat="1" applyFont="1" applyFill="1" applyBorder="1" applyAlignment="1" applyProtection="1">
      <alignment horizontal="center" vertical="top" wrapText="1"/>
      <protection locked="0"/>
    </xf>
    <xf numFmtId="164" fontId="16" fillId="0" borderId="5" xfId="1" applyFont="1" applyFill="1" applyBorder="1" applyAlignment="1" applyProtection="1">
      <alignment horizontal="left" vertical="top" wrapText="1"/>
      <protection locked="0"/>
    </xf>
    <xf numFmtId="164" fontId="16" fillId="0" borderId="1" xfId="1" applyFont="1" applyFill="1" applyBorder="1" applyAlignment="1" applyProtection="1">
      <alignment horizontal="left" vertical="top" wrapText="1"/>
      <protection locked="0"/>
    </xf>
    <xf numFmtId="164" fontId="16" fillId="0" borderId="8" xfId="1" applyFont="1" applyFill="1" applyBorder="1" applyAlignment="1" applyProtection="1">
      <alignment horizontal="left" vertical="top" wrapText="1"/>
      <protection locked="0"/>
    </xf>
    <xf numFmtId="169" fontId="17" fillId="0" borderId="1" xfId="1" applyNumberFormat="1" applyFont="1" applyFill="1" applyBorder="1" applyAlignment="1" applyProtection="1">
      <alignment horizontal="left" vertical="top"/>
      <protection locked="0"/>
    </xf>
    <xf numFmtId="169" fontId="6" fillId="0" borderId="1" xfId="1" applyNumberFormat="1" applyFont="1" applyFill="1" applyBorder="1" applyAlignment="1" applyProtection="1">
      <alignment horizontal="left" vertical="top"/>
      <protection locked="0"/>
    </xf>
    <xf numFmtId="171" fontId="18" fillId="0" borderId="21" xfId="0" applyNumberFormat="1" applyFont="1" applyBorder="1" applyAlignment="1">
      <alignment vertical="top"/>
    </xf>
    <xf numFmtId="1" fontId="7" fillId="2" borderId="0" xfId="1" applyNumberFormat="1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164" fontId="9" fillId="2" borderId="0" xfId="1" applyFont="1" applyFill="1" applyAlignment="1">
      <alignment horizontal="left" vertical="top"/>
    </xf>
    <xf numFmtId="164" fontId="9" fillId="2" borderId="0" xfId="1" applyFont="1" applyFill="1" applyAlignment="1">
      <alignment horizontal="left" vertical="top" wrapText="1"/>
    </xf>
    <xf numFmtId="1" fontId="6" fillId="2" borderId="0" xfId="1" applyNumberFormat="1" applyFont="1" applyFill="1" applyAlignment="1">
      <alignment horizontal="left" vertical="top" wrapText="1"/>
    </xf>
    <xf numFmtId="165" fontId="10" fillId="2" borderId="0" xfId="1" applyNumberFormat="1" applyFont="1" applyFill="1" applyAlignment="1">
      <alignment horizontal="left" vertical="top"/>
    </xf>
    <xf numFmtId="164" fontId="10" fillId="2" borderId="0" xfId="1" applyFont="1" applyFill="1" applyBorder="1" applyAlignment="1">
      <alignment horizontal="left" vertical="top"/>
    </xf>
    <xf numFmtId="164" fontId="10" fillId="2" borderId="0" xfId="1" applyFont="1" applyFill="1" applyAlignment="1">
      <alignment horizontal="left" vertical="top"/>
    </xf>
    <xf numFmtId="1" fontId="11" fillId="2" borderId="0" xfId="1" quotePrefix="1" applyNumberFormat="1" applyFont="1" applyFill="1" applyAlignment="1">
      <alignment horizontal="left" vertical="top"/>
    </xf>
    <xf numFmtId="1" fontId="6" fillId="2" borderId="0" xfId="1" quotePrefix="1" applyNumberFormat="1" applyFont="1" applyFill="1" applyAlignment="1">
      <alignment horizontal="left" vertical="top"/>
    </xf>
    <xf numFmtId="1" fontId="6" fillId="2" borderId="0" xfId="1" quotePrefix="1" applyNumberFormat="1" applyFont="1" applyFill="1" applyAlignment="1">
      <alignment horizontal="left" vertical="top" wrapText="1"/>
    </xf>
    <xf numFmtId="0" fontId="8" fillId="2" borderId="0" xfId="0" applyFont="1" applyFill="1" applyAlignment="1">
      <alignment horizontal="right" vertical="top" wrapText="1"/>
    </xf>
    <xf numFmtId="165" fontId="8" fillId="2" borderId="0" xfId="0" applyNumberFormat="1" applyFont="1" applyFill="1" applyAlignment="1">
      <alignment horizontal="left" vertical="top"/>
    </xf>
    <xf numFmtId="168" fontId="12" fillId="2" borderId="0" xfId="1" applyNumberFormat="1" applyFont="1" applyFill="1" applyBorder="1" applyAlignment="1">
      <alignment horizontal="left" vertical="top"/>
    </xf>
    <xf numFmtId="164" fontId="13" fillId="2" borderId="0" xfId="1" applyFont="1" applyFill="1" applyBorder="1" applyAlignment="1">
      <alignment horizontal="left" vertical="top"/>
    </xf>
    <xf numFmtId="164" fontId="13" fillId="2" borderId="0" xfId="1" applyFont="1" applyFill="1" applyAlignment="1">
      <alignment horizontal="left" vertical="top"/>
    </xf>
    <xf numFmtId="1" fontId="14" fillId="2" borderId="0" xfId="1" applyNumberFormat="1" applyFont="1" applyFill="1" applyAlignment="1">
      <alignment horizontal="left" vertical="top"/>
    </xf>
    <xf numFmtId="165" fontId="15" fillId="2" borderId="0" xfId="1" applyNumberFormat="1" applyFont="1" applyFill="1" applyAlignment="1">
      <alignment horizontal="left" vertical="top"/>
    </xf>
    <xf numFmtId="164" fontId="15" fillId="2" borderId="0" xfId="1" applyFont="1" applyFill="1" applyAlignment="1">
      <alignment horizontal="left" vertical="top"/>
    </xf>
    <xf numFmtId="164" fontId="15" fillId="2" borderId="0" xfId="1" applyFont="1" applyFill="1" applyBorder="1" applyAlignment="1">
      <alignment horizontal="left" vertical="top"/>
    </xf>
    <xf numFmtId="0" fontId="8" fillId="3" borderId="22" xfId="0" applyFont="1" applyFill="1" applyBorder="1" applyAlignment="1">
      <alignment horizontal="left" vertical="top"/>
    </xf>
    <xf numFmtId="1" fontId="8" fillId="3" borderId="22" xfId="0" applyNumberFormat="1" applyFont="1" applyFill="1" applyBorder="1" applyAlignment="1">
      <alignment horizontal="center" vertical="top"/>
    </xf>
    <xf numFmtId="164" fontId="6" fillId="3" borderId="22" xfId="1" applyFont="1" applyFill="1" applyBorder="1" applyAlignment="1">
      <alignment horizontal="left" vertical="top"/>
    </xf>
    <xf numFmtId="164" fontId="6" fillId="3" borderId="22" xfId="1" applyFont="1" applyFill="1" applyBorder="1" applyAlignment="1">
      <alignment horizontal="left" vertical="top" wrapText="1"/>
    </xf>
    <xf numFmtId="1" fontId="6" fillId="3" borderId="22" xfId="1" applyNumberFormat="1" applyFont="1" applyFill="1" applyBorder="1" applyAlignment="1">
      <alignment horizontal="left" vertical="top" wrapText="1"/>
    </xf>
    <xf numFmtId="171" fontId="19" fillId="0" borderId="0" xfId="0" applyNumberFormat="1" applyFont="1" applyAlignment="1">
      <alignment vertical="top"/>
    </xf>
    <xf numFmtId="172" fontId="17" fillId="0" borderId="14" xfId="2" applyNumberFormat="1" applyFont="1" applyBorder="1" applyAlignment="1" applyProtection="1">
      <alignment horizontal="left" vertical="top"/>
      <protection locked="0"/>
    </xf>
    <xf numFmtId="164" fontId="16" fillId="2" borderId="29" xfId="1" applyFont="1" applyFill="1" applyBorder="1" applyAlignment="1">
      <alignment horizontal="left" vertical="top" wrapText="1"/>
    </xf>
    <xf numFmtId="164" fontId="16" fillId="0" borderId="0" xfId="1" applyFont="1" applyFill="1" applyBorder="1" applyAlignment="1" applyProtection="1">
      <alignment horizontal="left" vertical="top" wrapText="1"/>
      <protection locked="0"/>
    </xf>
    <xf numFmtId="169" fontId="12" fillId="0" borderId="30" xfId="1" applyNumberFormat="1" applyFont="1" applyBorder="1" applyAlignment="1">
      <alignment horizontal="left" vertical="top"/>
    </xf>
    <xf numFmtId="169" fontId="17" fillId="0" borderId="27" xfId="1" applyNumberFormat="1" applyFont="1" applyBorder="1" applyAlignment="1" applyProtection="1">
      <alignment horizontal="left" vertical="top"/>
      <protection locked="0"/>
    </xf>
    <xf numFmtId="169" fontId="12" fillId="0" borderId="26" xfId="1" applyNumberFormat="1" applyFont="1" applyBorder="1" applyAlignment="1">
      <alignment horizontal="left" vertical="top"/>
    </xf>
    <xf numFmtId="169" fontId="12" fillId="0" borderId="22" xfId="1" applyNumberFormat="1" applyFont="1" applyBorder="1" applyAlignment="1">
      <alignment horizontal="left" vertical="top"/>
    </xf>
    <xf numFmtId="169" fontId="12" fillId="0" borderId="28" xfId="1" applyNumberFormat="1" applyFont="1" applyBorder="1" applyAlignment="1">
      <alignment horizontal="left" vertical="top"/>
    </xf>
    <xf numFmtId="169" fontId="17" fillId="0" borderId="31" xfId="1" applyNumberFormat="1" applyFont="1" applyBorder="1" applyAlignment="1" applyProtection="1">
      <alignment horizontal="left" vertical="top"/>
      <protection locked="0"/>
    </xf>
    <xf numFmtId="169" fontId="6" fillId="0" borderId="31" xfId="1" applyNumberFormat="1" applyFont="1" applyFill="1" applyBorder="1" applyAlignment="1" applyProtection="1">
      <alignment horizontal="left" vertical="top"/>
      <protection locked="0"/>
    </xf>
    <xf numFmtId="169" fontId="6" fillId="0" borderId="32" xfId="1" applyNumberFormat="1" applyFont="1" applyFill="1" applyBorder="1" applyAlignment="1" applyProtection="1">
      <alignment horizontal="left" vertical="top"/>
      <protection locked="0"/>
    </xf>
    <xf numFmtId="169" fontId="12" fillId="0" borderId="30" xfId="1" applyNumberFormat="1" applyFont="1" applyFill="1" applyBorder="1" applyAlignment="1">
      <alignment horizontal="left" vertical="top"/>
    </xf>
    <xf numFmtId="164" fontId="17" fillId="0" borderId="0" xfId="1" applyFont="1" applyAlignment="1">
      <alignment horizontal="right" vertical="top"/>
    </xf>
    <xf numFmtId="169" fontId="17" fillId="0" borderId="8" xfId="1" applyNumberFormat="1" applyFont="1" applyFill="1" applyBorder="1" applyAlignment="1" applyProtection="1">
      <alignment horizontal="left" vertical="top"/>
    </xf>
    <xf numFmtId="169" fontId="12" fillId="0" borderId="16" xfId="1" applyNumberFormat="1" applyFont="1" applyBorder="1" applyAlignment="1" applyProtection="1">
      <alignment horizontal="left" vertical="top"/>
    </xf>
    <xf numFmtId="169" fontId="12" fillId="0" borderId="7" xfId="1" applyNumberFormat="1" applyFont="1" applyBorder="1" applyAlignment="1" applyProtection="1">
      <alignment horizontal="left" vertical="top"/>
    </xf>
    <xf numFmtId="164" fontId="30" fillId="0" borderId="20" xfId="1" applyFont="1" applyBorder="1" applyAlignment="1" applyProtection="1">
      <alignment horizontal="left" vertical="top" wrapText="1"/>
      <protection locked="0"/>
    </xf>
    <xf numFmtId="164" fontId="16" fillId="2" borderId="33" xfId="1" applyFont="1" applyFill="1" applyBorder="1" applyAlignment="1">
      <alignment horizontal="left" vertical="top" wrapText="1"/>
    </xf>
    <xf numFmtId="164" fontId="16" fillId="2" borderId="34" xfId="1" applyFont="1" applyFill="1" applyBorder="1" applyAlignment="1">
      <alignment horizontal="left" vertical="top" wrapText="1"/>
    </xf>
    <xf numFmtId="164" fontId="16" fillId="0" borderId="35" xfId="1" applyFont="1" applyFill="1" applyBorder="1" applyAlignment="1">
      <alignment horizontal="left" vertical="top" wrapText="1"/>
    </xf>
    <xf numFmtId="164" fontId="30" fillId="0" borderId="35" xfId="1" applyFont="1" applyBorder="1" applyAlignment="1" applyProtection="1">
      <alignment horizontal="left" vertical="top" wrapText="1"/>
      <protection locked="0"/>
    </xf>
    <xf numFmtId="164" fontId="8" fillId="0" borderId="19" xfId="1" applyFont="1" applyBorder="1" applyAlignment="1">
      <alignment horizontal="left" vertical="top" wrapText="1"/>
    </xf>
    <xf numFmtId="164" fontId="30" fillId="0" borderId="14" xfId="1" applyFont="1" applyBorder="1" applyAlignment="1" applyProtection="1">
      <alignment horizontal="left" vertical="top" wrapText="1"/>
      <protection locked="0"/>
    </xf>
    <xf numFmtId="164" fontId="8" fillId="0" borderId="14" xfId="1" applyFont="1" applyBorder="1" applyAlignment="1">
      <alignment horizontal="left" vertical="top" wrapText="1"/>
    </xf>
    <xf numFmtId="164" fontId="16" fillId="0" borderId="20" xfId="1" applyFont="1" applyFill="1" applyBorder="1" applyAlignment="1">
      <alignment horizontal="left" vertical="top" wrapText="1"/>
    </xf>
    <xf numFmtId="164" fontId="30" fillId="0" borderId="36" xfId="1" applyFont="1" applyBorder="1" applyAlignment="1" applyProtection="1">
      <alignment horizontal="left" vertical="top" wrapText="1"/>
      <protection locked="0"/>
    </xf>
    <xf numFmtId="164" fontId="30" fillId="0" borderId="13" xfId="1" applyFont="1" applyBorder="1" applyAlignment="1" applyProtection="1">
      <alignment horizontal="left" vertical="top" wrapText="1"/>
      <protection locked="0"/>
    </xf>
    <xf numFmtId="164" fontId="30" fillId="0" borderId="37" xfId="1" applyFont="1" applyBorder="1" applyAlignment="1" applyProtection="1">
      <alignment horizontal="left" vertical="top" wrapText="1"/>
      <protection locked="0"/>
    </xf>
    <xf numFmtId="164" fontId="8" fillId="0" borderId="36" xfId="1" applyFont="1" applyBorder="1" applyAlignment="1">
      <alignment horizontal="left" vertical="top" wrapText="1"/>
    </xf>
    <xf numFmtId="164" fontId="8" fillId="0" borderId="13" xfId="1" applyFont="1" applyBorder="1" applyAlignment="1">
      <alignment horizontal="left" vertical="top" wrapText="1"/>
    </xf>
    <xf numFmtId="164" fontId="30" fillId="0" borderId="8" xfId="1" applyFont="1" applyBorder="1" applyAlignment="1" applyProtection="1">
      <alignment horizontal="left" vertical="top" wrapText="1"/>
      <protection locked="0"/>
    </xf>
    <xf numFmtId="164" fontId="23" fillId="0" borderId="38" xfId="1" applyFont="1" applyBorder="1" applyAlignment="1">
      <alignment horizontal="left" vertical="top" wrapText="1"/>
    </xf>
    <xf numFmtId="164" fontId="23" fillId="0" borderId="13" xfId="1" applyFont="1" applyBorder="1" applyAlignment="1">
      <alignment horizontal="left" vertical="top" wrapText="1"/>
    </xf>
    <xf numFmtId="169" fontId="17" fillId="0" borderId="39" xfId="1" applyNumberFormat="1" applyFont="1" applyFill="1" applyBorder="1" applyAlignment="1">
      <alignment horizontal="left" vertical="top"/>
    </xf>
    <xf numFmtId="164" fontId="23" fillId="0" borderId="39" xfId="1" applyFont="1" applyBorder="1" applyAlignment="1">
      <alignment horizontal="left" vertical="top" wrapText="1"/>
    </xf>
    <xf numFmtId="164" fontId="8" fillId="0" borderId="8" xfId="1" applyFont="1" applyBorder="1" applyAlignment="1">
      <alignment horizontal="left" vertical="top" wrapText="1"/>
    </xf>
    <xf numFmtId="164" fontId="8" fillId="0" borderId="37" xfId="1" applyFont="1" applyBorder="1" applyAlignment="1">
      <alignment horizontal="left" vertical="top" wrapText="1"/>
    </xf>
    <xf numFmtId="164" fontId="23" fillId="0" borderId="36" xfId="1" applyFont="1" applyBorder="1" applyAlignment="1">
      <alignment horizontal="left" vertical="top" wrapText="1"/>
    </xf>
    <xf numFmtId="169" fontId="17" fillId="0" borderId="13" xfId="1" applyNumberFormat="1" applyFont="1" applyBorder="1" applyAlignment="1">
      <alignment horizontal="left" vertical="top"/>
    </xf>
    <xf numFmtId="169" fontId="17" fillId="0" borderId="36" xfId="1" applyNumberFormat="1" applyFont="1" applyBorder="1" applyAlignment="1">
      <alignment horizontal="left" vertical="top"/>
    </xf>
    <xf numFmtId="169" fontId="17" fillId="0" borderId="38" xfId="1" applyNumberFormat="1" applyFont="1" applyBorder="1" applyAlignment="1">
      <alignment horizontal="left" vertical="top"/>
    </xf>
    <xf numFmtId="164" fontId="8" fillId="0" borderId="16" xfId="1" applyFont="1" applyBorder="1" applyAlignment="1">
      <alignment horizontal="left" vertical="top" wrapText="1"/>
    </xf>
    <xf numFmtId="164" fontId="8" fillId="0" borderId="40" xfId="1" applyFont="1" applyBorder="1" applyAlignment="1">
      <alignment horizontal="left" vertical="top" wrapText="1"/>
    </xf>
    <xf numFmtId="164" fontId="8" fillId="0" borderId="9" xfId="1" applyFont="1" applyBorder="1" applyAlignment="1">
      <alignment horizontal="left" vertical="top" wrapText="1"/>
    </xf>
    <xf numFmtId="164" fontId="8" fillId="0" borderId="41" xfId="1" applyFont="1" applyBorder="1" applyAlignment="1">
      <alignment horizontal="left" vertical="top" wrapText="1"/>
    </xf>
    <xf numFmtId="164" fontId="8" fillId="0" borderId="42" xfId="1" applyFont="1" applyBorder="1" applyAlignment="1">
      <alignment horizontal="left" vertical="top" wrapText="1"/>
    </xf>
    <xf numFmtId="165" fontId="6" fillId="3" borderId="28" xfId="1" applyNumberFormat="1" applyFont="1" applyFill="1" applyBorder="1" applyAlignment="1">
      <alignment horizontal="left" vertical="top"/>
    </xf>
    <xf numFmtId="165" fontId="16" fillId="2" borderId="4" xfId="1" applyNumberFormat="1" applyFont="1" applyFill="1" applyBorder="1" applyAlignment="1">
      <alignment horizontal="left" vertical="top" wrapText="1"/>
    </xf>
    <xf numFmtId="165" fontId="16" fillId="0" borderId="8" xfId="1" applyNumberFormat="1" applyFont="1" applyFill="1" applyBorder="1" applyAlignment="1" applyProtection="1">
      <alignment horizontal="left" vertical="top" wrapText="1"/>
      <protection locked="0"/>
    </xf>
    <xf numFmtId="165" fontId="17" fillId="0" borderId="8" xfId="1" applyNumberFormat="1" applyFont="1" applyBorder="1" applyAlignment="1" applyProtection="1">
      <alignment horizontal="left" vertical="top"/>
      <protection locked="0"/>
    </xf>
    <xf numFmtId="165" fontId="6" fillId="0" borderId="8" xfId="1" applyNumberFormat="1" applyFont="1" applyBorder="1" applyAlignment="1">
      <alignment horizontal="left" vertical="top"/>
    </xf>
    <xf numFmtId="165" fontId="6" fillId="0" borderId="8" xfId="1" applyNumberFormat="1" applyFont="1" applyBorder="1" applyAlignment="1" applyProtection="1">
      <alignment horizontal="left" vertical="top"/>
      <protection locked="0"/>
    </xf>
    <xf numFmtId="165" fontId="6" fillId="0" borderId="39" xfId="1" applyNumberFormat="1" applyFont="1" applyBorder="1" applyAlignment="1">
      <alignment horizontal="left" vertical="top"/>
    </xf>
    <xf numFmtId="1" fontId="17" fillId="0" borderId="1" xfId="0" quotePrefix="1" applyNumberFormat="1" applyFont="1" applyBorder="1" applyAlignment="1" applyProtection="1">
      <alignment horizontal="center" vertical="top"/>
      <protection locked="0"/>
    </xf>
    <xf numFmtId="165" fontId="17" fillId="0" borderId="8" xfId="1" applyNumberFormat="1" applyFont="1" applyFill="1" applyBorder="1" applyAlignment="1" applyProtection="1">
      <alignment horizontal="left" vertical="top"/>
      <protection locked="0"/>
    </xf>
    <xf numFmtId="169" fontId="17" fillId="0" borderId="5" xfId="1" applyNumberFormat="1" applyFont="1" applyFill="1" applyBorder="1" applyAlignment="1" applyProtection="1">
      <alignment horizontal="left" vertical="top"/>
      <protection locked="0"/>
    </xf>
    <xf numFmtId="172" fontId="30" fillId="0" borderId="0" xfId="2" applyNumberFormat="1" applyFont="1" applyFill="1" applyAlignment="1" applyProtection="1">
      <alignment vertical="top"/>
      <protection locked="0"/>
    </xf>
    <xf numFmtId="172" fontId="17" fillId="0" borderId="1" xfId="2" applyNumberFormat="1" applyFont="1" applyFill="1" applyBorder="1" applyAlignment="1" applyProtection="1">
      <alignment horizontal="left" vertical="top"/>
      <protection locked="0"/>
    </xf>
    <xf numFmtId="169" fontId="17" fillId="0" borderId="5" xfId="1" applyNumberFormat="1" applyFont="1" applyFill="1" applyBorder="1" applyAlignment="1">
      <alignment horizontal="left" vertical="top"/>
    </xf>
    <xf numFmtId="169" fontId="17" fillId="0" borderId="1" xfId="1" applyNumberFormat="1" applyFont="1" applyFill="1" applyBorder="1" applyAlignment="1">
      <alignment horizontal="left" vertical="top"/>
    </xf>
    <xf numFmtId="164" fontId="30" fillId="0" borderId="35" xfId="1" applyFont="1" applyFill="1" applyBorder="1" applyAlignment="1" applyProtection="1">
      <alignment horizontal="left" vertical="top" wrapText="1"/>
      <protection locked="0"/>
    </xf>
    <xf numFmtId="164" fontId="30" fillId="0" borderId="14" xfId="1" applyFont="1" applyFill="1" applyBorder="1" applyAlignment="1" applyProtection="1">
      <alignment horizontal="left" vertical="top" wrapText="1"/>
      <protection locked="0"/>
    </xf>
    <xf numFmtId="164" fontId="30" fillId="0" borderId="20" xfId="1" applyFont="1" applyFill="1" applyBorder="1" applyAlignment="1" applyProtection="1">
      <alignment horizontal="left" vertical="top" wrapText="1"/>
      <protection locked="0"/>
    </xf>
    <xf numFmtId="172" fontId="30" fillId="0" borderId="0" xfId="2" applyNumberFormat="1" applyFont="1" applyFill="1" applyBorder="1" applyAlignment="1" applyProtection="1">
      <alignment vertical="top"/>
      <protection locked="0"/>
    </xf>
    <xf numFmtId="172" fontId="17" fillId="0" borderId="14" xfId="2" applyNumberFormat="1" applyFont="1" applyFill="1" applyBorder="1" applyAlignment="1" applyProtection="1">
      <alignment horizontal="left" vertical="top"/>
      <protection locked="0"/>
    </xf>
    <xf numFmtId="164" fontId="9" fillId="8" borderId="26" xfId="1" applyFont="1" applyFill="1" applyBorder="1" applyAlignment="1">
      <alignment horizontal="center" vertical="top" wrapText="1"/>
    </xf>
    <xf numFmtId="164" fontId="9" fillId="8" borderId="22" xfId="1" applyFont="1" applyFill="1" applyBorder="1" applyAlignment="1">
      <alignment horizontal="center" vertical="top" wrapText="1"/>
    </xf>
    <xf numFmtId="164" fontId="9" fillId="8" borderId="28" xfId="1" applyFont="1" applyFill="1" applyBorder="1" applyAlignment="1">
      <alignment horizontal="center" vertical="top" wrapText="1"/>
    </xf>
    <xf numFmtId="164" fontId="9" fillId="4" borderId="23" xfId="1" applyFont="1" applyFill="1" applyBorder="1" applyAlignment="1">
      <alignment horizontal="center" vertical="top"/>
    </xf>
    <xf numFmtId="164" fontId="9" fillId="4" borderId="24" xfId="1" applyFont="1" applyFill="1" applyBorder="1" applyAlignment="1">
      <alignment horizontal="center" vertical="top"/>
    </xf>
    <xf numFmtId="164" fontId="9" fillId="4" borderId="25" xfId="1" applyFont="1" applyFill="1" applyBorder="1" applyAlignment="1">
      <alignment horizontal="center" vertical="top"/>
    </xf>
    <xf numFmtId="164" fontId="9" fillId="3" borderId="23" xfId="1" applyFont="1" applyFill="1" applyBorder="1" applyAlignment="1">
      <alignment horizontal="center" vertical="top"/>
    </xf>
    <xf numFmtId="164" fontId="9" fillId="3" borderId="24" xfId="1" applyFont="1" applyFill="1" applyBorder="1" applyAlignment="1">
      <alignment horizontal="center" vertical="top"/>
    </xf>
    <xf numFmtId="164" fontId="9" fillId="3" borderId="25" xfId="1" applyFont="1" applyFill="1" applyBorder="1" applyAlignment="1">
      <alignment horizontal="center" vertical="top"/>
    </xf>
    <xf numFmtId="164" fontId="9" fillId="5" borderId="23" xfId="1" applyFont="1" applyFill="1" applyBorder="1" applyAlignment="1">
      <alignment horizontal="center" vertical="top"/>
    </xf>
    <xf numFmtId="164" fontId="9" fillId="5" borderId="24" xfId="1" applyFont="1" applyFill="1" applyBorder="1" applyAlignment="1">
      <alignment horizontal="center" vertical="top"/>
    </xf>
    <xf numFmtId="164" fontId="9" fillId="5" borderId="25" xfId="1" applyFont="1" applyFill="1" applyBorder="1" applyAlignment="1">
      <alignment horizontal="center" vertical="top"/>
    </xf>
    <xf numFmtId="164" fontId="9" fillId="6" borderId="23" xfId="1" applyFont="1" applyFill="1" applyBorder="1" applyAlignment="1">
      <alignment horizontal="center" vertical="top"/>
    </xf>
    <xf numFmtId="164" fontId="9" fillId="6" borderId="24" xfId="1" applyFont="1" applyFill="1" applyBorder="1" applyAlignment="1">
      <alignment horizontal="center" vertical="top"/>
    </xf>
    <xf numFmtId="164" fontId="9" fillId="6" borderId="25" xfId="1" applyFont="1" applyFill="1" applyBorder="1" applyAlignment="1">
      <alignment horizontal="center" vertical="top"/>
    </xf>
    <xf numFmtId="164" fontId="9" fillId="7" borderId="23" xfId="1" applyFont="1" applyFill="1" applyBorder="1" applyAlignment="1">
      <alignment horizontal="center" vertical="top"/>
    </xf>
    <xf numFmtId="164" fontId="9" fillId="7" borderId="24" xfId="1" applyFont="1" applyFill="1" applyBorder="1" applyAlignment="1">
      <alignment horizontal="center" vertical="top"/>
    </xf>
    <xf numFmtId="164" fontId="9" fillId="7" borderId="25" xfId="1" applyFont="1" applyFill="1" applyBorder="1" applyAlignment="1">
      <alignment horizontal="center" vertical="top"/>
    </xf>
  </cellXfs>
  <cellStyles count="23">
    <cellStyle name="Comma 2" xfId="7" xr:uid="{B62FC35C-D227-4517-BFCC-83FD77FC0342}"/>
    <cellStyle name="Comma 2 2" xfId="17" xr:uid="{924C85B8-CFF8-40AA-9452-E8B74098EB26}"/>
    <cellStyle name="Comma 3" xfId="9" xr:uid="{769ABA51-FEAE-4FE2-BA4B-DD7007B4297B}"/>
    <cellStyle name="Comma 3 2" xfId="19" xr:uid="{59C63B5D-17E9-471C-9F67-44FA226DE61C}"/>
    <cellStyle name="Comma 4" xfId="4" xr:uid="{69DC2E63-536B-4208-995E-427422B191B9}"/>
    <cellStyle name="Comma 4 2" xfId="14" xr:uid="{A4AF482F-B155-4AE1-B220-BE2463819657}"/>
    <cellStyle name="Currency 2" xfId="11" xr:uid="{70A7478F-5521-4709-BF3C-907AA6CD0B88}"/>
    <cellStyle name="Currency 2 2" xfId="21" xr:uid="{E25EBC00-8647-439D-8738-5CEFF4CE145D}"/>
    <cellStyle name="Currency 3" xfId="6" xr:uid="{6B0AADAF-01CE-4253-8F11-863BF1DB5F15}"/>
    <cellStyle name="Currency 3 2" xfId="16" xr:uid="{65A4CA4C-B507-42D8-9DD5-D5BFA84662AC}"/>
    <cellStyle name="Currency 4" xfId="13" xr:uid="{2FC74EE7-D855-4DDF-9085-CBDAADA3E117}"/>
    <cellStyle name="Komma" xfId="1" builtinId="3"/>
    <cellStyle name="Komma 2" xfId="5" xr:uid="{DD77909C-0D93-47B2-83B4-49B94E4C778D}"/>
    <cellStyle name="Komma 2 2" xfId="10" xr:uid="{A43FDB61-0792-472E-BA56-394C80509A17}"/>
    <cellStyle name="Komma 2 2 2" xfId="20" xr:uid="{EC1530DC-BDA9-4AD7-8945-0F9AF9F4D83E}"/>
    <cellStyle name="Komma 2 3" xfId="15" xr:uid="{2BE8CB06-E4CB-47AF-855E-16408FBBA74B}"/>
    <cellStyle name="Komma 3" xfId="8" xr:uid="{E2C7FA80-BFF1-4FC7-9A76-5CAA2C382C7A}"/>
    <cellStyle name="Komma 3 2" xfId="12" xr:uid="{901D6F06-C5FE-4F42-8312-E39E16465C68}"/>
    <cellStyle name="Komma 3 2 2" xfId="22" xr:uid="{A09E19AE-0FE6-4BF4-92E1-6085D6243D6E}"/>
    <cellStyle name="Komma 3 3" xfId="18" xr:uid="{C1F98D8A-971B-4910-992F-FFE212A88AB8}"/>
    <cellStyle name="Normal 2" xfId="3" xr:uid="{3ACF0679-7A88-4271-81D1-B8C3A95526B1}"/>
    <cellStyle name="Standaard" xfId="0" builtinId="0"/>
    <cellStyle name="Valuta" xfId="2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G20" sqref="G20"/>
    </sheetView>
  </sheetViews>
  <sheetFormatPr defaultColWidth="9.296875" defaultRowHeight="10"/>
  <cols>
    <col min="1" max="1" width="26.796875" style="33" customWidth="1"/>
    <col min="2" max="2" width="13.69921875" style="32" customWidth="1"/>
    <col min="3" max="107" width="13.69921875" style="33" customWidth="1"/>
    <col min="108" max="16384" width="9.296875" style="33"/>
  </cols>
  <sheetData>
    <row r="1" spans="1:5">
      <c r="A1" s="31"/>
    </row>
    <row r="2" spans="1:5">
      <c r="A2" s="31"/>
    </row>
    <row r="3" spans="1:5" ht="13">
      <c r="A3" s="34" t="s">
        <v>0</v>
      </c>
      <c r="B3" s="35"/>
    </row>
    <row r="4" spans="1:5" ht="13">
      <c r="A4" s="36" t="s">
        <v>1</v>
      </c>
      <c r="B4" s="37" t="s">
        <v>2</v>
      </c>
    </row>
    <row r="5" spans="1:5" ht="12.5">
      <c r="A5" s="38" t="s">
        <v>3</v>
      </c>
      <c r="B5" s="39">
        <v>138.1</v>
      </c>
    </row>
    <row r="6" spans="1:5" ht="12.5">
      <c r="A6" s="38" t="s">
        <v>4</v>
      </c>
      <c r="B6" s="39">
        <v>138.1</v>
      </c>
    </row>
    <row r="7" spans="1:5" ht="12.5">
      <c r="A7" s="38" t="s">
        <v>5</v>
      </c>
      <c r="B7" s="39">
        <v>133.4</v>
      </c>
    </row>
    <row r="8" spans="1:5" ht="12.5">
      <c r="A8" s="40" t="s">
        <v>6</v>
      </c>
      <c r="B8" s="41">
        <v>133.4</v>
      </c>
    </row>
    <row r="9" spans="1:5">
      <c r="A9" s="31"/>
    </row>
    <row r="11" spans="1:5" ht="13">
      <c r="A11" s="34" t="s">
        <v>7</v>
      </c>
      <c r="B11" s="35"/>
    </row>
    <row r="12" spans="1:5" ht="13">
      <c r="A12" s="36" t="s">
        <v>1</v>
      </c>
      <c r="B12" s="37" t="s">
        <v>8</v>
      </c>
      <c r="D12" s="33" t="s">
        <v>9</v>
      </c>
      <c r="E12" s="33" t="s">
        <v>9</v>
      </c>
    </row>
    <row r="13" spans="1:5" ht="12.5">
      <c r="A13" s="38" t="s">
        <v>10</v>
      </c>
      <c r="B13" s="42" t="e">
        <f>Polisblad!#REF!</f>
        <v>#REF!</v>
      </c>
      <c r="C13" s="33" t="s">
        <v>208</v>
      </c>
    </row>
    <row r="14" spans="1:5" ht="12.5">
      <c r="A14" s="38" t="s">
        <v>11</v>
      </c>
      <c r="B14" s="42" t="e">
        <f>Polisblad!#REF!</f>
        <v>#REF!</v>
      </c>
    </row>
    <row r="15" spans="1:5" ht="12.5">
      <c r="A15" s="40"/>
      <c r="B15" s="43"/>
    </row>
    <row r="17" spans="1:2">
      <c r="B17" s="44"/>
    </row>
    <row r="19" spans="1:2">
      <c r="A19" s="33" t="s">
        <v>12</v>
      </c>
      <c r="B19" s="32">
        <v>-3</v>
      </c>
    </row>
  </sheetData>
  <sheetProtection algorithmName="SHA-512" hashValue="1Tq7m6T/uqpi+hYjt9t3h3Z4MvP8xuyDyGPBTmx0UZQU3WCNBjBnbS/pA0h9hFWFpjqFGcYsjtgNiht3dbESCQ==" saltValue="K5GdNmgjPmKc1FI3bNc20Q==" spinCount="100000" sheet="1" objects="1" scenarios="1"/>
  <phoneticPr fontId="0" type="noConversion"/>
  <printOptions horizontalCentered="1" gridLines="1" gridLinesSet="0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Footer>&amp;L&amp;F&amp;C&amp;D &amp;T&amp;RPage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zoomScaleNormal="100" workbookViewId="0">
      <selection activeCell="G20" sqref="G20"/>
    </sheetView>
  </sheetViews>
  <sheetFormatPr defaultColWidth="28" defaultRowHeight="12.5"/>
  <cols>
    <col min="1" max="1" width="33" style="45" customWidth="1"/>
    <col min="2" max="2" width="28" style="62" customWidth="1"/>
    <col min="3" max="3" width="12.5" style="46" customWidth="1"/>
    <col min="4" max="5" width="28" style="62" customWidth="1"/>
    <col min="6" max="16384" width="28" style="45"/>
  </cols>
  <sheetData>
    <row r="1" spans="1:4" ht="15.5">
      <c r="A1" s="50" t="s">
        <v>231</v>
      </c>
    </row>
    <row r="2" spans="1:4" ht="13">
      <c r="A2" s="51" t="str">
        <f>'Bestand dd 1 januari 2026'!B2</f>
        <v>behorende bij polis nr.  ten name van:</v>
      </c>
    </row>
    <row r="3" spans="1:4" ht="22.5">
      <c r="A3" s="52" t="str">
        <f>'Bestand dd 1 januari 2026'!B3</f>
        <v>Gemeente Westerveld</v>
      </c>
    </row>
    <row r="5" spans="1:4" ht="13">
      <c r="A5" s="61" t="s">
        <v>13</v>
      </c>
    </row>
    <row r="6" spans="1:4">
      <c r="A6" s="45" t="s">
        <v>14</v>
      </c>
      <c r="B6" s="62">
        <f>'Bestand dd 1 januari 2026'!L55</f>
        <v>74210000</v>
      </c>
      <c r="D6" s="62">
        <f>ROUND(B6*C6/1000,2)</f>
        <v>0</v>
      </c>
    </row>
    <row r="7" spans="1:4">
      <c r="A7" s="45" t="s">
        <v>15</v>
      </c>
      <c r="B7" s="62">
        <f>'Bestand dd 1 januari 2026'!M55</f>
        <v>8341000</v>
      </c>
      <c r="D7" s="62">
        <f>ROUND(B7*C7/1000,2)</f>
        <v>0</v>
      </c>
    </row>
    <row r="9" spans="1:4" ht="13">
      <c r="A9" s="61" t="s">
        <v>16</v>
      </c>
    </row>
    <row r="10" spans="1:4">
      <c r="A10" s="45" t="s">
        <v>17</v>
      </c>
      <c r="B10" s="62">
        <f>'Bestand dd 1 januari 2026'!L81</f>
        <v>45283000</v>
      </c>
      <c r="D10" s="62">
        <f>ROUND(B10*C10/1000,2)</f>
        <v>0</v>
      </c>
    </row>
    <row r="11" spans="1:4">
      <c r="A11" s="45" t="s">
        <v>18</v>
      </c>
      <c r="B11" s="62">
        <f>'Bestand dd 1 januari 2026'!M81</f>
        <v>6991000</v>
      </c>
      <c r="D11" s="62">
        <f>ROUND(B11*C11/1000,2)</f>
        <v>0</v>
      </c>
    </row>
    <row r="13" spans="1:4" ht="13.5" thickBot="1">
      <c r="B13" s="63">
        <f>SUM(B6:B12)</f>
        <v>134825000</v>
      </c>
      <c r="D13" s="63">
        <f>SUM(D6:D12)</f>
        <v>0</v>
      </c>
    </row>
    <row r="14" spans="1:4" ht="13" thickTop="1"/>
    <row r="18" spans="1:4">
      <c r="A18" s="45" t="s">
        <v>230</v>
      </c>
      <c r="B18" s="62">
        <f>'Bestand dd 1 januari 2026'!U83</f>
        <v>128285000</v>
      </c>
    </row>
    <row r="19" spans="1:4">
      <c r="A19" s="45" t="s">
        <v>232</v>
      </c>
      <c r="B19" s="62">
        <f>cad</f>
        <v>6540023</v>
      </c>
    </row>
    <row r="20" spans="1:4">
      <c r="A20" s="45" t="s">
        <v>9</v>
      </c>
      <c r="B20" s="98">
        <f>SUM(B18:B19)</f>
        <v>134825023</v>
      </c>
    </row>
    <row r="21" spans="1:4">
      <c r="A21" s="45" t="s">
        <v>233</v>
      </c>
      <c r="B21" s="62">
        <f>index</f>
        <v>-23</v>
      </c>
    </row>
    <row r="22" spans="1:4" ht="13.5" thickBot="1">
      <c r="A22" s="45" t="s">
        <v>234</v>
      </c>
      <c r="B22" s="63">
        <f>SUM(B20:B21)</f>
        <v>134825000</v>
      </c>
    </row>
    <row r="23" spans="1:4" ht="13" thickTop="1"/>
    <row r="26" spans="1:4" ht="13" hidden="1">
      <c r="A26" s="61" t="s">
        <v>19</v>
      </c>
      <c r="D26" s="124" t="s">
        <v>9</v>
      </c>
    </row>
    <row r="27" spans="1:4" hidden="1">
      <c r="A27" s="45" t="s">
        <v>20</v>
      </c>
      <c r="D27" s="62">
        <v>0</v>
      </c>
    </row>
    <row r="28" spans="1:4" hidden="1">
      <c r="A28" s="45" t="s">
        <v>21</v>
      </c>
    </row>
    <row r="29" spans="1:4" hidden="1">
      <c r="A29" s="45" t="s">
        <v>22</v>
      </c>
      <c r="D29" s="62">
        <v>0</v>
      </c>
    </row>
    <row r="30" spans="1:4" ht="13.5" hidden="1" thickBot="1">
      <c r="A30" s="45" t="s">
        <v>23</v>
      </c>
      <c r="D30" s="63">
        <f>SUM(D27:D29)</f>
        <v>0</v>
      </c>
    </row>
    <row r="31" spans="1:4" hidden="1"/>
  </sheetData>
  <phoneticPr fontId="0" type="noConversion"/>
  <printOptions horizontalCentered="1" gridLines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Footer>&amp;L&amp;F&amp;C&amp;D &amp;T&amp;RPage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09"/>
  <sheetViews>
    <sheetView showGridLines="0" tabSelected="1" zoomScale="60" zoomScaleNormal="60" workbookViewId="0">
      <selection activeCell="E44" sqref="E44"/>
    </sheetView>
  </sheetViews>
  <sheetFormatPr defaultRowHeight="13"/>
  <cols>
    <col min="1" max="1" width="6.69921875" style="29" customWidth="1"/>
    <col min="2" max="2" width="24.296875" style="5" customWidth="1"/>
    <col min="3" max="3" width="12.69921875" style="5" customWidth="1"/>
    <col min="4" max="4" width="6.796875" style="29" customWidth="1"/>
    <col min="5" max="5" width="18" style="16" customWidth="1"/>
    <col min="6" max="6" width="35.5" style="16" customWidth="1"/>
    <col min="7" max="7" width="11.19921875" style="16" bestFit="1" customWidth="1"/>
    <col min="8" max="8" width="15" style="16" customWidth="1"/>
    <col min="9" max="10" width="11.19921875" style="16" customWidth="1"/>
    <col min="11" max="11" width="16" style="22" customWidth="1"/>
    <col min="12" max="12" width="20.296875" style="4" hidden="1" customWidth="1"/>
    <col min="13" max="13" width="19.296875" style="4" hidden="1" customWidth="1"/>
    <col min="14" max="14" width="20.296875" style="4" hidden="1" customWidth="1"/>
    <col min="15" max="15" width="16" style="4" hidden="1" customWidth="1"/>
    <col min="16" max="16" width="22.5" style="4" customWidth="1"/>
    <col min="17" max="18" width="21.5" style="4" customWidth="1"/>
    <col min="19" max="28" width="21.5" style="4" hidden="1" customWidth="1"/>
    <col min="29" max="29" width="15.296875" style="15" customWidth="1"/>
    <col min="30" max="30" width="15.796875" style="15" customWidth="1"/>
    <col min="31" max="31" width="14.5" style="15" customWidth="1"/>
    <col min="32" max="32" width="12.5" style="15" customWidth="1"/>
    <col min="33" max="33" width="17.796875" style="15" customWidth="1"/>
    <col min="34" max="34" width="15.5" style="15" customWidth="1"/>
    <col min="35" max="36" width="14.5" style="15" customWidth="1"/>
  </cols>
  <sheetData>
    <row r="1" spans="1:36" ht="15.5">
      <c r="A1" s="100"/>
      <c r="B1" s="99" t="s">
        <v>229</v>
      </c>
      <c r="C1" s="101"/>
      <c r="D1" s="100"/>
      <c r="E1" s="102"/>
      <c r="F1" s="103"/>
      <c r="G1" s="103"/>
      <c r="H1" s="103"/>
      <c r="I1" s="103"/>
      <c r="J1" s="103"/>
      <c r="K1" s="104"/>
      <c r="L1" s="101"/>
      <c r="M1" s="101"/>
      <c r="N1" s="105"/>
      <c r="O1" s="106"/>
      <c r="P1" s="1"/>
      <c r="Q1" s="1"/>
      <c r="R1" s="2"/>
      <c r="S1" s="1"/>
      <c r="T1" s="1"/>
      <c r="U1" s="2"/>
      <c r="V1" s="1"/>
      <c r="W1" s="1"/>
      <c r="X1" s="2"/>
      <c r="Y1" s="1"/>
      <c r="Z1" s="1"/>
      <c r="AA1" s="2"/>
      <c r="AB1" s="3"/>
    </row>
    <row r="2" spans="1:36">
      <c r="A2" s="100"/>
      <c r="B2" s="107" t="s">
        <v>238</v>
      </c>
      <c r="C2" s="108"/>
      <c r="D2" s="100"/>
      <c r="E2" s="109"/>
      <c r="F2" s="110"/>
      <c r="G2" s="110"/>
      <c r="H2" s="110"/>
      <c r="I2" s="110"/>
      <c r="J2" s="110"/>
      <c r="K2" s="111"/>
      <c r="L2" s="112"/>
      <c r="M2" s="112"/>
      <c r="N2" s="113"/>
      <c r="O2" s="114"/>
      <c r="P2" s="6"/>
      <c r="Q2" s="6"/>
      <c r="R2" s="7"/>
      <c r="S2" s="6"/>
      <c r="T2" s="6"/>
      <c r="U2" s="7"/>
      <c r="V2" s="6"/>
      <c r="W2" s="6"/>
      <c r="X2" s="7"/>
      <c r="Y2" s="6"/>
      <c r="Z2" s="6"/>
      <c r="AA2" s="7"/>
      <c r="AB2" s="49"/>
    </row>
    <row r="3" spans="1:36" ht="23" thickBot="1">
      <c r="A3" s="100"/>
      <c r="B3" s="115" t="s">
        <v>209</v>
      </c>
      <c r="C3" s="108"/>
      <c r="D3" s="100"/>
      <c r="E3" s="109"/>
      <c r="F3" s="103"/>
      <c r="G3" s="103"/>
      <c r="H3" s="103"/>
      <c r="I3" s="103"/>
      <c r="J3" s="103"/>
      <c r="K3" s="116"/>
      <c r="L3" s="117"/>
      <c r="M3" s="117"/>
      <c r="N3" s="118"/>
      <c r="O3" s="117"/>
      <c r="P3" s="90"/>
      <c r="Q3" s="8"/>
      <c r="R3" s="9"/>
      <c r="S3" s="8"/>
      <c r="T3" s="8"/>
      <c r="U3" s="9"/>
      <c r="V3" s="8"/>
      <c r="W3" s="8"/>
      <c r="X3" s="9"/>
      <c r="Y3" s="8"/>
      <c r="Z3" s="8"/>
      <c r="AA3" s="9"/>
      <c r="AB3" s="8"/>
    </row>
    <row r="4" spans="1:36" ht="39" customHeight="1" thickBot="1">
      <c r="A4" s="120"/>
      <c r="B4" s="119"/>
      <c r="C4" s="121"/>
      <c r="D4" s="120"/>
      <c r="E4" s="122"/>
      <c r="F4" s="123"/>
      <c r="G4" s="123"/>
      <c r="H4" s="123"/>
      <c r="I4" s="123"/>
      <c r="J4" s="123"/>
      <c r="K4" s="171"/>
      <c r="L4" s="196" t="s">
        <v>235</v>
      </c>
      <c r="M4" s="197"/>
      <c r="N4" s="197"/>
      <c r="O4" s="198"/>
      <c r="P4" s="199" t="s">
        <v>230</v>
      </c>
      <c r="Q4" s="200"/>
      <c r="R4" s="201"/>
      <c r="S4" s="202" t="s">
        <v>230</v>
      </c>
      <c r="T4" s="203"/>
      <c r="U4" s="204"/>
      <c r="V4" s="205" t="s">
        <v>236</v>
      </c>
      <c r="W4" s="206"/>
      <c r="X4" s="207"/>
      <c r="Y4" s="193" t="s">
        <v>237</v>
      </c>
      <c r="Z4" s="194"/>
      <c r="AA4" s="194"/>
      <c r="AB4" s="195"/>
      <c r="AC4" s="190" t="s">
        <v>163</v>
      </c>
      <c r="AD4" s="191"/>
      <c r="AE4" s="191"/>
      <c r="AF4" s="191"/>
      <c r="AG4" s="191"/>
      <c r="AH4" s="191"/>
      <c r="AI4" s="191"/>
      <c r="AJ4" s="192"/>
    </row>
    <row r="5" spans="1:36" ht="60.75" customHeight="1">
      <c r="A5" s="11" t="s">
        <v>25</v>
      </c>
      <c r="B5" s="10" t="s">
        <v>24</v>
      </c>
      <c r="C5" s="10" t="s">
        <v>26</v>
      </c>
      <c r="D5" s="11" t="s">
        <v>27</v>
      </c>
      <c r="E5" s="10" t="s">
        <v>28</v>
      </c>
      <c r="F5" s="10" t="s">
        <v>29</v>
      </c>
      <c r="G5" s="10" t="s">
        <v>30</v>
      </c>
      <c r="H5" s="10" t="s">
        <v>159</v>
      </c>
      <c r="I5" s="10" t="s">
        <v>160</v>
      </c>
      <c r="J5" s="10" t="s">
        <v>161</v>
      </c>
      <c r="K5" s="172" t="s">
        <v>31</v>
      </c>
      <c r="L5" s="12" t="s">
        <v>32</v>
      </c>
      <c r="M5" s="13" t="s">
        <v>33</v>
      </c>
      <c r="N5" s="13" t="s">
        <v>34</v>
      </c>
      <c r="O5" s="14" t="s">
        <v>35</v>
      </c>
      <c r="P5" s="126" t="s">
        <v>32</v>
      </c>
      <c r="Q5" s="13" t="s">
        <v>33</v>
      </c>
      <c r="R5" s="14" t="s">
        <v>34</v>
      </c>
      <c r="S5" s="12" t="s">
        <v>32</v>
      </c>
      <c r="T5" s="13" t="s">
        <v>33</v>
      </c>
      <c r="U5" s="14" t="s">
        <v>34</v>
      </c>
      <c r="V5" s="12" t="s">
        <v>32</v>
      </c>
      <c r="W5" s="13" t="s">
        <v>33</v>
      </c>
      <c r="X5" s="14" t="s">
        <v>34</v>
      </c>
      <c r="Y5" s="12" t="s">
        <v>32</v>
      </c>
      <c r="Z5" s="13" t="s">
        <v>33</v>
      </c>
      <c r="AA5" s="47" t="s">
        <v>34</v>
      </c>
      <c r="AB5" s="14" t="s">
        <v>36</v>
      </c>
      <c r="AC5" s="143" t="s">
        <v>164</v>
      </c>
      <c r="AD5" s="47" t="s">
        <v>165</v>
      </c>
      <c r="AE5" s="47" t="s">
        <v>166</v>
      </c>
      <c r="AF5" s="47" t="s">
        <v>167</v>
      </c>
      <c r="AG5" s="47" t="s">
        <v>168</v>
      </c>
      <c r="AH5" s="47" t="s">
        <v>169</v>
      </c>
      <c r="AI5" s="47" t="s">
        <v>170</v>
      </c>
      <c r="AJ5" s="142" t="s">
        <v>171</v>
      </c>
    </row>
    <row r="6" spans="1:36">
      <c r="A6" s="92"/>
      <c r="B6" s="91" t="s">
        <v>13</v>
      </c>
      <c r="C6" s="91"/>
      <c r="D6" s="92"/>
      <c r="E6" s="91"/>
      <c r="F6" s="91"/>
      <c r="G6" s="91"/>
      <c r="H6" s="91"/>
      <c r="I6" s="91"/>
      <c r="J6" s="91"/>
      <c r="K6" s="173"/>
      <c r="L6" s="93"/>
      <c r="M6" s="94"/>
      <c r="N6" s="94"/>
      <c r="O6" s="95"/>
      <c r="P6" s="127"/>
      <c r="Q6" s="94"/>
      <c r="R6" s="55"/>
      <c r="S6" s="53"/>
      <c r="T6" s="54"/>
      <c r="U6" s="55"/>
      <c r="V6" s="53"/>
      <c r="W6" s="54"/>
      <c r="X6" s="55"/>
      <c r="Y6" s="53"/>
      <c r="Z6" s="54"/>
      <c r="AA6" s="56"/>
      <c r="AB6" s="55"/>
      <c r="AC6" s="144"/>
      <c r="AD6" s="56"/>
      <c r="AE6" s="56"/>
      <c r="AF6" s="56"/>
      <c r="AG6" s="56"/>
      <c r="AH6" s="56"/>
      <c r="AI6" s="56"/>
      <c r="AJ6" s="149"/>
    </row>
    <row r="7" spans="1:36">
      <c r="A7" s="178">
        <v>1</v>
      </c>
      <c r="B7" s="73" t="s">
        <v>54</v>
      </c>
      <c r="C7" s="73" t="s">
        <v>55</v>
      </c>
      <c r="D7" s="74"/>
      <c r="E7" s="75" t="s">
        <v>56</v>
      </c>
      <c r="F7" s="75" t="s">
        <v>57</v>
      </c>
      <c r="G7" s="75"/>
      <c r="H7" s="75" t="s">
        <v>58</v>
      </c>
      <c r="I7" s="75" t="s">
        <v>73</v>
      </c>
      <c r="J7" s="75" t="s">
        <v>58</v>
      </c>
      <c r="K7" s="179">
        <v>45474</v>
      </c>
      <c r="L7" s="180">
        <f t="shared" ref="L7:L18" si="0">ROUND(P7*ign/igo,afrind)</f>
        <v>1400000</v>
      </c>
      <c r="M7" s="96">
        <f t="shared" ref="M7:M18" si="1">ROUND(Q7*iin/iio,afrind)</f>
        <v>0</v>
      </c>
      <c r="N7" s="96">
        <f t="shared" ref="N7:N19" si="2">SUM(L7:M7)</f>
        <v>1400000</v>
      </c>
      <c r="O7" s="82" t="e">
        <f>ROUND(N7*premieGM/1000,2)</f>
        <v>#REF!</v>
      </c>
      <c r="P7" s="181">
        <v>1400000</v>
      </c>
      <c r="Q7" s="182">
        <v>0</v>
      </c>
      <c r="R7" s="138">
        <f>SUM(P7:Q7)</f>
        <v>1400000</v>
      </c>
      <c r="S7" s="183">
        <v>527000</v>
      </c>
      <c r="T7" s="184">
        <v>0</v>
      </c>
      <c r="U7" s="69">
        <f>SUM(S7:T7)</f>
        <v>527000</v>
      </c>
      <c r="V7" s="183">
        <f t="shared" ref="V7:V16" si="3">L7-P7</f>
        <v>0</v>
      </c>
      <c r="W7" s="184">
        <f t="shared" ref="W7:W35" si="4">M7-Q7</f>
        <v>0</v>
      </c>
      <c r="X7" s="69">
        <f t="shared" ref="X7:X16" si="5">SUM(V7:W7)</f>
        <v>0</v>
      </c>
      <c r="Y7" s="183">
        <f>P7-S7</f>
        <v>873000</v>
      </c>
      <c r="Z7" s="184">
        <f>Q7-T7</f>
        <v>0</v>
      </c>
      <c r="AA7" s="70">
        <f>SUM(Y7:Z7)</f>
        <v>873000</v>
      </c>
      <c r="AB7" s="69" t="e">
        <f>ROUND(AA7*premieGM,2)</f>
        <v>#REF!</v>
      </c>
      <c r="AC7" s="185" t="s">
        <v>58</v>
      </c>
      <c r="AD7" s="186" t="s">
        <v>58</v>
      </c>
      <c r="AE7" s="186" t="s">
        <v>58</v>
      </c>
      <c r="AF7" s="186" t="s">
        <v>58</v>
      </c>
      <c r="AG7" s="186"/>
      <c r="AH7" s="186" t="s">
        <v>58</v>
      </c>
      <c r="AI7" s="186" t="s">
        <v>58</v>
      </c>
      <c r="AJ7" s="187" t="s">
        <v>58</v>
      </c>
    </row>
    <row r="8" spans="1:36">
      <c r="A8" s="74">
        <v>2</v>
      </c>
      <c r="B8" s="73" t="s">
        <v>59</v>
      </c>
      <c r="C8" s="73" t="s">
        <v>55</v>
      </c>
      <c r="D8" s="74"/>
      <c r="E8" s="75" t="s">
        <v>56</v>
      </c>
      <c r="F8" s="75" t="s">
        <v>60</v>
      </c>
      <c r="G8" s="75"/>
      <c r="H8" s="75" t="s">
        <v>58</v>
      </c>
      <c r="I8" s="75" t="s">
        <v>73</v>
      </c>
      <c r="J8" s="75" t="s">
        <v>58</v>
      </c>
      <c r="K8" s="179">
        <v>45474</v>
      </c>
      <c r="L8" s="180">
        <f t="shared" si="0"/>
        <v>378000</v>
      </c>
      <c r="M8" s="96">
        <f t="shared" si="1"/>
        <v>0</v>
      </c>
      <c r="N8" s="96">
        <f t="shared" si="2"/>
        <v>378000</v>
      </c>
      <c r="O8" s="82" t="e">
        <f t="shared" ref="O8:O53" si="6">ROUND(N8*premieGM/1000,2)</f>
        <v>#REF!</v>
      </c>
      <c r="P8" s="188">
        <v>378000</v>
      </c>
      <c r="Q8" s="189">
        <v>0</v>
      </c>
      <c r="R8" s="138">
        <f t="shared" ref="R8:R44" si="7">SUM(P8:Q8)</f>
        <v>378000</v>
      </c>
      <c r="S8" s="183">
        <v>378000</v>
      </c>
      <c r="T8" s="184">
        <v>0</v>
      </c>
      <c r="U8" s="69">
        <f t="shared" ref="U8:U16" si="8">SUM(S8:T8)</f>
        <v>378000</v>
      </c>
      <c r="V8" s="183">
        <f t="shared" si="3"/>
        <v>0</v>
      </c>
      <c r="W8" s="184">
        <f t="shared" si="4"/>
        <v>0</v>
      </c>
      <c r="X8" s="69">
        <f t="shared" si="5"/>
        <v>0</v>
      </c>
      <c r="Y8" s="183">
        <f t="shared" ref="Y8:Y53" si="9">P8-S8</f>
        <v>0</v>
      </c>
      <c r="Z8" s="184">
        <f t="shared" ref="Z8:Z53" si="10">Q8-T8</f>
        <v>0</v>
      </c>
      <c r="AA8" s="70">
        <f t="shared" ref="AA8:AA53" si="11">SUM(Y8:Z8)</f>
        <v>0</v>
      </c>
      <c r="AB8" s="69" t="e">
        <f t="shared" ref="AB8:AB53" si="12">ROUND(AA8*premieGM,2)</f>
        <v>#REF!</v>
      </c>
      <c r="AC8" s="185" t="s">
        <v>58</v>
      </c>
      <c r="AD8" s="186" t="s">
        <v>58</v>
      </c>
      <c r="AE8" s="186" t="s">
        <v>58</v>
      </c>
      <c r="AF8" s="186" t="s">
        <v>58</v>
      </c>
      <c r="AG8" s="186"/>
      <c r="AH8" s="186" t="s">
        <v>58</v>
      </c>
      <c r="AI8" s="186" t="s">
        <v>58</v>
      </c>
      <c r="AJ8" s="187" t="s">
        <v>58</v>
      </c>
    </row>
    <row r="9" spans="1:36">
      <c r="A9" s="74">
        <v>3</v>
      </c>
      <c r="B9" s="73" t="s">
        <v>61</v>
      </c>
      <c r="C9" s="73" t="s">
        <v>55</v>
      </c>
      <c r="D9" s="74"/>
      <c r="E9" s="75" t="s">
        <v>56</v>
      </c>
      <c r="F9" s="75" t="s">
        <v>62</v>
      </c>
      <c r="G9" s="75"/>
      <c r="H9" s="75" t="s">
        <v>58</v>
      </c>
      <c r="I9" s="75" t="s">
        <v>73</v>
      </c>
      <c r="J9" s="75" t="s">
        <v>58</v>
      </c>
      <c r="K9" s="179">
        <v>45474</v>
      </c>
      <c r="L9" s="180">
        <f t="shared" si="0"/>
        <v>410000</v>
      </c>
      <c r="M9" s="96">
        <f t="shared" si="1"/>
        <v>0</v>
      </c>
      <c r="N9" s="96">
        <f t="shared" si="2"/>
        <v>410000</v>
      </c>
      <c r="O9" s="82" t="e">
        <f t="shared" si="6"/>
        <v>#REF!</v>
      </c>
      <c r="P9" s="188">
        <v>410000</v>
      </c>
      <c r="Q9" s="189">
        <v>0</v>
      </c>
      <c r="R9" s="138">
        <f t="shared" si="7"/>
        <v>410000</v>
      </c>
      <c r="S9" s="183">
        <v>410000</v>
      </c>
      <c r="T9" s="184">
        <v>0</v>
      </c>
      <c r="U9" s="69">
        <f t="shared" si="8"/>
        <v>410000</v>
      </c>
      <c r="V9" s="183">
        <f t="shared" si="3"/>
        <v>0</v>
      </c>
      <c r="W9" s="184">
        <f t="shared" si="4"/>
        <v>0</v>
      </c>
      <c r="X9" s="69">
        <f t="shared" si="5"/>
        <v>0</v>
      </c>
      <c r="Y9" s="183">
        <f t="shared" si="9"/>
        <v>0</v>
      </c>
      <c r="Z9" s="184">
        <f t="shared" si="10"/>
        <v>0</v>
      </c>
      <c r="AA9" s="70">
        <f t="shared" si="11"/>
        <v>0</v>
      </c>
      <c r="AB9" s="69" t="e">
        <f t="shared" si="12"/>
        <v>#REF!</v>
      </c>
      <c r="AC9" s="185" t="s">
        <v>58</v>
      </c>
      <c r="AD9" s="186" t="s">
        <v>58</v>
      </c>
      <c r="AE9" s="186" t="s">
        <v>58</v>
      </c>
      <c r="AF9" s="186" t="s">
        <v>58</v>
      </c>
      <c r="AG9" s="186"/>
      <c r="AH9" s="186" t="s">
        <v>58</v>
      </c>
      <c r="AI9" s="186" t="s">
        <v>58</v>
      </c>
      <c r="AJ9" s="187" t="s">
        <v>58</v>
      </c>
    </row>
    <row r="10" spans="1:36">
      <c r="A10" s="74">
        <v>4</v>
      </c>
      <c r="B10" s="73" t="s">
        <v>215</v>
      </c>
      <c r="C10" s="73" t="s">
        <v>63</v>
      </c>
      <c r="D10" s="74"/>
      <c r="E10" s="75" t="s">
        <v>64</v>
      </c>
      <c r="F10" s="75" t="s">
        <v>65</v>
      </c>
      <c r="G10" s="75"/>
      <c r="H10" s="75" t="s">
        <v>58</v>
      </c>
      <c r="I10" s="75" t="s">
        <v>73</v>
      </c>
      <c r="J10" s="75" t="s">
        <v>58</v>
      </c>
      <c r="K10" s="179">
        <v>45474</v>
      </c>
      <c r="L10" s="180">
        <f t="shared" si="0"/>
        <v>123000</v>
      </c>
      <c r="M10" s="96">
        <f t="shared" si="1"/>
        <v>0</v>
      </c>
      <c r="N10" s="96">
        <f t="shared" si="2"/>
        <v>123000</v>
      </c>
      <c r="O10" s="82" t="e">
        <f t="shared" si="6"/>
        <v>#REF!</v>
      </c>
      <c r="P10" s="188">
        <v>123000</v>
      </c>
      <c r="Q10" s="189">
        <v>0</v>
      </c>
      <c r="R10" s="138">
        <f t="shared" si="7"/>
        <v>123000</v>
      </c>
      <c r="S10" s="183">
        <v>123000</v>
      </c>
      <c r="T10" s="184">
        <v>0</v>
      </c>
      <c r="U10" s="69">
        <f t="shared" si="8"/>
        <v>123000</v>
      </c>
      <c r="V10" s="183">
        <f t="shared" si="3"/>
        <v>0</v>
      </c>
      <c r="W10" s="184">
        <f t="shared" si="4"/>
        <v>0</v>
      </c>
      <c r="X10" s="69">
        <f t="shared" si="5"/>
        <v>0</v>
      </c>
      <c r="Y10" s="183">
        <f t="shared" si="9"/>
        <v>0</v>
      </c>
      <c r="Z10" s="184">
        <f t="shared" si="10"/>
        <v>0</v>
      </c>
      <c r="AA10" s="70">
        <f t="shared" si="11"/>
        <v>0</v>
      </c>
      <c r="AB10" s="69" t="e">
        <f t="shared" si="12"/>
        <v>#REF!</v>
      </c>
      <c r="AC10" s="185" t="s">
        <v>58</v>
      </c>
      <c r="AD10" s="186" t="s">
        <v>58</v>
      </c>
      <c r="AE10" s="186" t="s">
        <v>58</v>
      </c>
      <c r="AF10" s="186" t="s">
        <v>58</v>
      </c>
      <c r="AG10" s="186"/>
      <c r="AH10" s="186" t="s">
        <v>58</v>
      </c>
      <c r="AI10" s="186" t="s">
        <v>58</v>
      </c>
      <c r="AJ10" s="187" t="s">
        <v>58</v>
      </c>
    </row>
    <row r="11" spans="1:36">
      <c r="A11" s="74">
        <v>5</v>
      </c>
      <c r="B11" s="73" t="s">
        <v>66</v>
      </c>
      <c r="C11" s="73"/>
      <c r="D11" s="74"/>
      <c r="E11" s="75" t="s">
        <v>67</v>
      </c>
      <c r="F11" s="75" t="s">
        <v>65</v>
      </c>
      <c r="G11" s="75"/>
      <c r="H11" s="75" t="s">
        <v>58</v>
      </c>
      <c r="I11" s="75" t="s">
        <v>73</v>
      </c>
      <c r="J11" s="75" t="s">
        <v>58</v>
      </c>
      <c r="K11" s="179">
        <v>45474</v>
      </c>
      <c r="L11" s="180">
        <f t="shared" si="0"/>
        <v>123000</v>
      </c>
      <c r="M11" s="96">
        <f t="shared" si="1"/>
        <v>0</v>
      </c>
      <c r="N11" s="96">
        <f t="shared" si="2"/>
        <v>123000</v>
      </c>
      <c r="O11" s="82" t="e">
        <f t="shared" si="6"/>
        <v>#REF!</v>
      </c>
      <c r="P11" s="188">
        <v>123000</v>
      </c>
      <c r="Q11" s="189">
        <v>0</v>
      </c>
      <c r="R11" s="138">
        <f t="shared" si="7"/>
        <v>123000</v>
      </c>
      <c r="S11" s="183">
        <v>123000</v>
      </c>
      <c r="T11" s="184">
        <v>0</v>
      </c>
      <c r="U11" s="69">
        <f t="shared" si="8"/>
        <v>123000</v>
      </c>
      <c r="V11" s="183">
        <f t="shared" si="3"/>
        <v>0</v>
      </c>
      <c r="W11" s="184">
        <f t="shared" si="4"/>
        <v>0</v>
      </c>
      <c r="X11" s="69">
        <f t="shared" si="5"/>
        <v>0</v>
      </c>
      <c r="Y11" s="183">
        <f t="shared" si="9"/>
        <v>0</v>
      </c>
      <c r="Z11" s="184">
        <f t="shared" si="10"/>
        <v>0</v>
      </c>
      <c r="AA11" s="70">
        <f t="shared" si="11"/>
        <v>0</v>
      </c>
      <c r="AB11" s="69" t="e">
        <f t="shared" si="12"/>
        <v>#REF!</v>
      </c>
      <c r="AC11" s="185" t="s">
        <v>58</v>
      </c>
      <c r="AD11" s="186" t="s">
        <v>58</v>
      </c>
      <c r="AE11" s="186" t="s">
        <v>58</v>
      </c>
      <c r="AF11" s="186" t="s">
        <v>58</v>
      </c>
      <c r="AG11" s="186"/>
      <c r="AH11" s="186" t="s">
        <v>58</v>
      </c>
      <c r="AI11" s="186" t="s">
        <v>58</v>
      </c>
      <c r="AJ11" s="187" t="s">
        <v>58</v>
      </c>
    </row>
    <row r="12" spans="1:36">
      <c r="A12" s="74">
        <v>6</v>
      </c>
      <c r="B12" s="73" t="s">
        <v>68</v>
      </c>
      <c r="C12" s="73"/>
      <c r="D12" s="74"/>
      <c r="E12" s="75" t="s">
        <v>69</v>
      </c>
      <c r="F12" s="75" t="s">
        <v>65</v>
      </c>
      <c r="G12" s="75"/>
      <c r="H12" s="75" t="s">
        <v>58</v>
      </c>
      <c r="I12" s="75" t="s">
        <v>73</v>
      </c>
      <c r="J12" s="75" t="s">
        <v>58</v>
      </c>
      <c r="K12" s="179">
        <v>45474</v>
      </c>
      <c r="L12" s="180">
        <f t="shared" si="0"/>
        <v>137000</v>
      </c>
      <c r="M12" s="96">
        <f t="shared" si="1"/>
        <v>0</v>
      </c>
      <c r="N12" s="96">
        <f t="shared" si="2"/>
        <v>137000</v>
      </c>
      <c r="O12" s="82" t="e">
        <f t="shared" si="6"/>
        <v>#REF!</v>
      </c>
      <c r="P12" s="188">
        <v>137000</v>
      </c>
      <c r="Q12" s="189">
        <v>0</v>
      </c>
      <c r="R12" s="138">
        <f t="shared" si="7"/>
        <v>137000</v>
      </c>
      <c r="S12" s="183">
        <v>137000</v>
      </c>
      <c r="T12" s="184">
        <v>0</v>
      </c>
      <c r="U12" s="69">
        <f t="shared" si="8"/>
        <v>137000</v>
      </c>
      <c r="V12" s="183">
        <f t="shared" si="3"/>
        <v>0</v>
      </c>
      <c r="W12" s="184">
        <f t="shared" si="4"/>
        <v>0</v>
      </c>
      <c r="X12" s="69">
        <f t="shared" si="5"/>
        <v>0</v>
      </c>
      <c r="Y12" s="183">
        <f t="shared" si="9"/>
        <v>0</v>
      </c>
      <c r="Z12" s="184">
        <f t="shared" si="10"/>
        <v>0</v>
      </c>
      <c r="AA12" s="70">
        <f t="shared" si="11"/>
        <v>0</v>
      </c>
      <c r="AB12" s="69" t="e">
        <f t="shared" si="12"/>
        <v>#REF!</v>
      </c>
      <c r="AC12" s="185" t="s">
        <v>58</v>
      </c>
      <c r="AD12" s="186" t="s">
        <v>58</v>
      </c>
      <c r="AE12" s="186" t="s">
        <v>58</v>
      </c>
      <c r="AF12" s="186" t="s">
        <v>58</v>
      </c>
      <c r="AG12" s="186"/>
      <c r="AH12" s="186" t="s">
        <v>58</v>
      </c>
      <c r="AI12" s="186" t="s">
        <v>58</v>
      </c>
      <c r="AJ12" s="187" t="s">
        <v>58</v>
      </c>
    </row>
    <row r="13" spans="1:36">
      <c r="A13" s="74">
        <v>7</v>
      </c>
      <c r="B13" s="73" t="s">
        <v>70</v>
      </c>
      <c r="C13" s="73" t="s">
        <v>71</v>
      </c>
      <c r="D13" s="74"/>
      <c r="E13" s="75" t="s">
        <v>56</v>
      </c>
      <c r="F13" s="75" t="s">
        <v>72</v>
      </c>
      <c r="G13" s="75"/>
      <c r="H13" s="75" t="s">
        <v>58</v>
      </c>
      <c r="I13" s="75" t="s">
        <v>58</v>
      </c>
      <c r="J13" s="75" t="s">
        <v>58</v>
      </c>
      <c r="K13" s="179">
        <v>45474</v>
      </c>
      <c r="L13" s="180">
        <f t="shared" si="0"/>
        <v>1808000</v>
      </c>
      <c r="M13" s="96">
        <f t="shared" si="1"/>
        <v>173000</v>
      </c>
      <c r="N13" s="96">
        <f t="shared" si="2"/>
        <v>1981000</v>
      </c>
      <c r="O13" s="82" t="e">
        <f t="shared" si="6"/>
        <v>#REF!</v>
      </c>
      <c r="P13" s="188">
        <v>1808073</v>
      </c>
      <c r="Q13" s="189">
        <v>173000</v>
      </c>
      <c r="R13" s="138">
        <f t="shared" si="7"/>
        <v>1981073</v>
      </c>
      <c r="S13" s="183">
        <v>574000</v>
      </c>
      <c r="T13" s="184">
        <v>173000</v>
      </c>
      <c r="U13" s="69">
        <f t="shared" si="8"/>
        <v>747000</v>
      </c>
      <c r="V13" s="183">
        <f t="shared" si="3"/>
        <v>-73</v>
      </c>
      <c r="W13" s="184">
        <f t="shared" si="4"/>
        <v>0</v>
      </c>
      <c r="X13" s="69">
        <f t="shared" si="5"/>
        <v>-73</v>
      </c>
      <c r="Y13" s="183">
        <f t="shared" si="9"/>
        <v>1234073</v>
      </c>
      <c r="Z13" s="184">
        <f t="shared" si="10"/>
        <v>0</v>
      </c>
      <c r="AA13" s="70">
        <f t="shared" si="11"/>
        <v>1234073</v>
      </c>
      <c r="AB13" s="69" t="e">
        <f t="shared" si="12"/>
        <v>#REF!</v>
      </c>
      <c r="AC13" s="185" t="s">
        <v>58</v>
      </c>
      <c r="AD13" s="186" t="s">
        <v>58</v>
      </c>
      <c r="AE13" s="186" t="s">
        <v>58</v>
      </c>
      <c r="AF13" s="186" t="s">
        <v>58</v>
      </c>
      <c r="AG13" s="186"/>
      <c r="AH13" s="186" t="s">
        <v>58</v>
      </c>
      <c r="AI13" s="186" t="s">
        <v>58</v>
      </c>
      <c r="AJ13" s="187" t="s">
        <v>58</v>
      </c>
    </row>
    <row r="14" spans="1:36">
      <c r="A14" s="74">
        <v>8</v>
      </c>
      <c r="B14" s="73" t="s">
        <v>74</v>
      </c>
      <c r="C14" s="73" t="s">
        <v>75</v>
      </c>
      <c r="D14" s="74"/>
      <c r="E14" s="75" t="s">
        <v>56</v>
      </c>
      <c r="F14" s="75" t="s">
        <v>76</v>
      </c>
      <c r="G14" s="75"/>
      <c r="H14" s="75" t="s">
        <v>73</v>
      </c>
      <c r="I14" s="75" t="s">
        <v>73</v>
      </c>
      <c r="J14" s="75" t="s">
        <v>73</v>
      </c>
      <c r="K14" s="179">
        <v>45474</v>
      </c>
      <c r="L14" s="180">
        <f t="shared" si="0"/>
        <v>833000</v>
      </c>
      <c r="M14" s="96">
        <f t="shared" si="1"/>
        <v>84000</v>
      </c>
      <c r="N14" s="96">
        <f t="shared" si="2"/>
        <v>917000</v>
      </c>
      <c r="O14" s="82" t="e">
        <f t="shared" si="6"/>
        <v>#REF!</v>
      </c>
      <c r="P14" s="188">
        <v>833000</v>
      </c>
      <c r="Q14" s="189">
        <v>84000</v>
      </c>
      <c r="R14" s="138">
        <f t="shared" si="7"/>
        <v>917000</v>
      </c>
      <c r="S14" s="183">
        <v>833000</v>
      </c>
      <c r="T14" s="184">
        <v>84000</v>
      </c>
      <c r="U14" s="69">
        <f t="shared" si="8"/>
        <v>917000</v>
      </c>
      <c r="V14" s="183">
        <f t="shared" si="3"/>
        <v>0</v>
      </c>
      <c r="W14" s="184">
        <f t="shared" si="4"/>
        <v>0</v>
      </c>
      <c r="X14" s="69">
        <f t="shared" si="5"/>
        <v>0</v>
      </c>
      <c r="Y14" s="183">
        <f t="shared" si="9"/>
        <v>0</v>
      </c>
      <c r="Z14" s="184">
        <f t="shared" si="10"/>
        <v>0</v>
      </c>
      <c r="AA14" s="70">
        <f t="shared" si="11"/>
        <v>0</v>
      </c>
      <c r="AB14" s="69" t="e">
        <f t="shared" si="12"/>
        <v>#REF!</v>
      </c>
      <c r="AC14" s="185" t="s">
        <v>58</v>
      </c>
      <c r="AD14" s="186" t="s">
        <v>58</v>
      </c>
      <c r="AE14" s="186" t="s">
        <v>58</v>
      </c>
      <c r="AF14" s="186" t="s">
        <v>58</v>
      </c>
      <c r="AG14" s="186"/>
      <c r="AH14" s="186" t="s">
        <v>58</v>
      </c>
      <c r="AI14" s="186" t="s">
        <v>58</v>
      </c>
      <c r="AJ14" s="187" t="s">
        <v>73</v>
      </c>
    </row>
    <row r="15" spans="1:36">
      <c r="A15" s="74">
        <v>9</v>
      </c>
      <c r="B15" s="73" t="s">
        <v>77</v>
      </c>
      <c r="C15" s="73" t="s">
        <v>78</v>
      </c>
      <c r="D15" s="74"/>
      <c r="E15" s="75" t="s">
        <v>56</v>
      </c>
      <c r="F15" s="75" t="s">
        <v>79</v>
      </c>
      <c r="G15" s="75"/>
      <c r="H15" s="75" t="s">
        <v>58</v>
      </c>
      <c r="I15" s="75" t="s">
        <v>73</v>
      </c>
      <c r="J15" s="75" t="s">
        <v>58</v>
      </c>
      <c r="K15" s="179">
        <v>45474</v>
      </c>
      <c r="L15" s="180">
        <f t="shared" si="0"/>
        <v>130000</v>
      </c>
      <c r="M15" s="96">
        <f t="shared" si="1"/>
        <v>0</v>
      </c>
      <c r="N15" s="96">
        <f t="shared" si="2"/>
        <v>130000</v>
      </c>
      <c r="O15" s="82" t="e">
        <f t="shared" si="6"/>
        <v>#REF!</v>
      </c>
      <c r="P15" s="188">
        <v>130000</v>
      </c>
      <c r="Q15" s="189">
        <v>0</v>
      </c>
      <c r="R15" s="138">
        <f t="shared" si="7"/>
        <v>130000</v>
      </c>
      <c r="S15" s="183">
        <v>130000</v>
      </c>
      <c r="T15" s="184">
        <v>0</v>
      </c>
      <c r="U15" s="69">
        <f t="shared" si="8"/>
        <v>130000</v>
      </c>
      <c r="V15" s="183">
        <f t="shared" si="3"/>
        <v>0</v>
      </c>
      <c r="W15" s="184">
        <f t="shared" si="4"/>
        <v>0</v>
      </c>
      <c r="X15" s="69">
        <f t="shared" si="5"/>
        <v>0</v>
      </c>
      <c r="Y15" s="183">
        <f t="shared" si="9"/>
        <v>0</v>
      </c>
      <c r="Z15" s="184">
        <f t="shared" si="10"/>
        <v>0</v>
      </c>
      <c r="AA15" s="70">
        <f t="shared" si="11"/>
        <v>0</v>
      </c>
      <c r="AB15" s="69" t="e">
        <f t="shared" si="12"/>
        <v>#REF!</v>
      </c>
      <c r="AC15" s="185" t="s">
        <v>58</v>
      </c>
      <c r="AD15" s="186" t="s">
        <v>58</v>
      </c>
      <c r="AE15" s="186" t="s">
        <v>58</v>
      </c>
      <c r="AF15" s="186" t="s">
        <v>58</v>
      </c>
      <c r="AG15" s="186"/>
      <c r="AH15" s="186" t="s">
        <v>58</v>
      </c>
      <c r="AI15" s="186" t="s">
        <v>58</v>
      </c>
      <c r="AJ15" s="187" t="s">
        <v>58</v>
      </c>
    </row>
    <row r="16" spans="1:36">
      <c r="A16" s="74">
        <v>10</v>
      </c>
      <c r="B16" s="73" t="s">
        <v>80</v>
      </c>
      <c r="C16" s="73" t="s">
        <v>81</v>
      </c>
      <c r="D16" s="74"/>
      <c r="E16" s="75" t="s">
        <v>56</v>
      </c>
      <c r="F16" s="75" t="s">
        <v>82</v>
      </c>
      <c r="G16" s="75"/>
      <c r="H16" s="75" t="s">
        <v>58</v>
      </c>
      <c r="I16" s="75" t="s">
        <v>73</v>
      </c>
      <c r="J16" s="75" t="s">
        <v>58</v>
      </c>
      <c r="K16" s="179">
        <v>45474</v>
      </c>
      <c r="L16" s="180">
        <f t="shared" si="0"/>
        <v>4066000</v>
      </c>
      <c r="M16" s="96">
        <f t="shared" si="1"/>
        <v>0</v>
      </c>
      <c r="N16" s="96">
        <f t="shared" si="2"/>
        <v>4066000</v>
      </c>
      <c r="O16" s="82" t="e">
        <f t="shared" si="6"/>
        <v>#REF!</v>
      </c>
      <c r="P16" s="188">
        <v>4066000</v>
      </c>
      <c r="Q16" s="189">
        <v>0</v>
      </c>
      <c r="R16" s="138">
        <f t="shared" si="7"/>
        <v>4066000</v>
      </c>
      <c r="S16" s="183">
        <v>4066000</v>
      </c>
      <c r="T16" s="184">
        <v>0</v>
      </c>
      <c r="U16" s="69">
        <f t="shared" si="8"/>
        <v>4066000</v>
      </c>
      <c r="V16" s="183">
        <f t="shared" si="3"/>
        <v>0</v>
      </c>
      <c r="W16" s="184">
        <f t="shared" si="4"/>
        <v>0</v>
      </c>
      <c r="X16" s="69">
        <f t="shared" si="5"/>
        <v>0</v>
      </c>
      <c r="Y16" s="183">
        <f t="shared" si="9"/>
        <v>0</v>
      </c>
      <c r="Z16" s="184">
        <f t="shared" si="10"/>
        <v>0</v>
      </c>
      <c r="AA16" s="70">
        <f t="shared" si="11"/>
        <v>0</v>
      </c>
      <c r="AB16" s="69" t="e">
        <f t="shared" si="12"/>
        <v>#REF!</v>
      </c>
      <c r="AC16" s="185" t="s">
        <v>58</v>
      </c>
      <c r="AD16" s="186" t="s">
        <v>58</v>
      </c>
      <c r="AE16" s="186" t="s">
        <v>58</v>
      </c>
      <c r="AF16" s="186" t="s">
        <v>58</v>
      </c>
      <c r="AG16" s="186"/>
      <c r="AH16" s="186" t="s">
        <v>58</v>
      </c>
      <c r="AI16" s="186" t="s">
        <v>58</v>
      </c>
      <c r="AJ16" s="187" t="s">
        <v>58</v>
      </c>
    </row>
    <row r="17" spans="1:36">
      <c r="A17" s="74">
        <v>11</v>
      </c>
      <c r="B17" s="73" t="s">
        <v>83</v>
      </c>
      <c r="C17" s="73" t="s">
        <v>84</v>
      </c>
      <c r="D17" s="74"/>
      <c r="E17" s="75" t="s">
        <v>56</v>
      </c>
      <c r="F17" s="75" t="s">
        <v>85</v>
      </c>
      <c r="G17" s="75"/>
      <c r="H17" s="75" t="s">
        <v>73</v>
      </c>
      <c r="I17" s="75" t="s">
        <v>73</v>
      </c>
      <c r="J17" s="75" t="s">
        <v>73</v>
      </c>
      <c r="K17" s="179">
        <v>45474</v>
      </c>
      <c r="L17" s="180">
        <f t="shared" si="0"/>
        <v>1224000</v>
      </c>
      <c r="M17" s="96">
        <f t="shared" si="1"/>
        <v>259000</v>
      </c>
      <c r="N17" s="96">
        <f t="shared" si="2"/>
        <v>1483000</v>
      </c>
      <c r="O17" s="82" t="e">
        <f t="shared" si="6"/>
        <v>#REF!</v>
      </c>
      <c r="P17" s="188">
        <v>1224000</v>
      </c>
      <c r="Q17" s="189">
        <v>259000</v>
      </c>
      <c r="R17" s="138">
        <f t="shared" si="7"/>
        <v>1483000</v>
      </c>
      <c r="S17" s="183">
        <v>1224000</v>
      </c>
      <c r="T17" s="184">
        <v>259000</v>
      </c>
      <c r="U17" s="69">
        <f t="shared" ref="U17:U44" si="13">SUM(S17:T17)</f>
        <v>1483000</v>
      </c>
      <c r="V17" s="183">
        <f t="shared" ref="V17:V44" si="14">L17-P17</f>
        <v>0</v>
      </c>
      <c r="W17" s="184">
        <f t="shared" si="4"/>
        <v>0</v>
      </c>
      <c r="X17" s="69">
        <f t="shared" ref="X17:X44" si="15">SUM(V17:W17)</f>
        <v>0</v>
      </c>
      <c r="Y17" s="183">
        <f t="shared" si="9"/>
        <v>0</v>
      </c>
      <c r="Z17" s="184">
        <f t="shared" si="10"/>
        <v>0</v>
      </c>
      <c r="AA17" s="70">
        <f t="shared" si="11"/>
        <v>0</v>
      </c>
      <c r="AB17" s="69" t="e">
        <f t="shared" si="12"/>
        <v>#REF!</v>
      </c>
      <c r="AC17" s="185" t="s">
        <v>58</v>
      </c>
      <c r="AD17" s="186" t="s">
        <v>73</v>
      </c>
      <c r="AE17" s="186" t="s">
        <v>58</v>
      </c>
      <c r="AF17" s="186" t="s">
        <v>58</v>
      </c>
      <c r="AG17" s="186"/>
      <c r="AH17" s="186" t="s">
        <v>58</v>
      </c>
      <c r="AI17" s="186" t="s">
        <v>58</v>
      </c>
      <c r="AJ17" s="187" t="s">
        <v>58</v>
      </c>
    </row>
    <row r="18" spans="1:36">
      <c r="A18" s="74">
        <v>12</v>
      </c>
      <c r="B18" s="73" t="s">
        <v>86</v>
      </c>
      <c r="C18" s="73" t="s">
        <v>87</v>
      </c>
      <c r="D18" s="74"/>
      <c r="E18" s="75" t="s">
        <v>88</v>
      </c>
      <c r="F18" s="75" t="s">
        <v>89</v>
      </c>
      <c r="G18" s="75"/>
      <c r="H18" s="75" t="s">
        <v>58</v>
      </c>
      <c r="I18" s="75" t="s">
        <v>73</v>
      </c>
      <c r="J18" s="75" t="s">
        <v>58</v>
      </c>
      <c r="K18" s="179">
        <v>45474</v>
      </c>
      <c r="L18" s="180">
        <f t="shared" si="0"/>
        <v>1353000</v>
      </c>
      <c r="M18" s="96">
        <f t="shared" si="1"/>
        <v>0</v>
      </c>
      <c r="N18" s="96">
        <f t="shared" si="2"/>
        <v>1353000</v>
      </c>
      <c r="O18" s="82" t="e">
        <f t="shared" si="6"/>
        <v>#REF!</v>
      </c>
      <c r="P18" s="188">
        <v>1353000</v>
      </c>
      <c r="Q18" s="189">
        <v>0</v>
      </c>
      <c r="R18" s="138">
        <f t="shared" si="7"/>
        <v>1353000</v>
      </c>
      <c r="S18" s="183">
        <v>1353000</v>
      </c>
      <c r="T18" s="184">
        <v>0</v>
      </c>
      <c r="U18" s="69">
        <f t="shared" si="13"/>
        <v>1353000</v>
      </c>
      <c r="V18" s="183">
        <f t="shared" si="14"/>
        <v>0</v>
      </c>
      <c r="W18" s="184">
        <f t="shared" si="4"/>
        <v>0</v>
      </c>
      <c r="X18" s="69">
        <f t="shared" si="15"/>
        <v>0</v>
      </c>
      <c r="Y18" s="183">
        <f t="shared" si="9"/>
        <v>0</v>
      </c>
      <c r="Z18" s="184">
        <f t="shared" si="10"/>
        <v>0</v>
      </c>
      <c r="AA18" s="70">
        <f t="shared" si="11"/>
        <v>0</v>
      </c>
      <c r="AB18" s="69" t="e">
        <f t="shared" si="12"/>
        <v>#REF!</v>
      </c>
      <c r="AC18" s="185" t="s">
        <v>58</v>
      </c>
      <c r="AD18" s="186" t="s">
        <v>58</v>
      </c>
      <c r="AE18" s="186" t="s">
        <v>58</v>
      </c>
      <c r="AF18" s="186" t="s">
        <v>58</v>
      </c>
      <c r="AG18" s="186" t="s">
        <v>162</v>
      </c>
      <c r="AH18" s="186" t="s">
        <v>58</v>
      </c>
      <c r="AI18" s="186" t="s">
        <v>73</v>
      </c>
      <c r="AJ18" s="187" t="s">
        <v>73</v>
      </c>
    </row>
    <row r="19" spans="1:36">
      <c r="A19" s="74">
        <v>15</v>
      </c>
      <c r="B19" s="73" t="s">
        <v>91</v>
      </c>
      <c r="C19" s="73" t="s">
        <v>92</v>
      </c>
      <c r="D19" s="74"/>
      <c r="E19" s="75" t="s">
        <v>90</v>
      </c>
      <c r="F19" s="75" t="s">
        <v>79</v>
      </c>
      <c r="G19" s="75"/>
      <c r="H19" s="75" t="s">
        <v>58</v>
      </c>
      <c r="I19" s="75" t="s">
        <v>73</v>
      </c>
      <c r="J19" s="75" t="s">
        <v>58</v>
      </c>
      <c r="K19" s="179">
        <v>45474</v>
      </c>
      <c r="L19" s="180">
        <f t="shared" ref="L19:L44" si="16">ROUND(P19*ign/igo,afrind)</f>
        <v>123000</v>
      </c>
      <c r="M19" s="96">
        <f t="shared" ref="M19:M44" si="17">ROUND(Q19*iin/iio,afrind)</f>
        <v>0</v>
      </c>
      <c r="N19" s="96">
        <f t="shared" si="2"/>
        <v>123000</v>
      </c>
      <c r="O19" s="82" t="e">
        <f t="shared" si="6"/>
        <v>#REF!</v>
      </c>
      <c r="P19" s="188">
        <v>123000</v>
      </c>
      <c r="Q19" s="189">
        <v>0</v>
      </c>
      <c r="R19" s="138">
        <f t="shared" si="7"/>
        <v>123000</v>
      </c>
      <c r="S19" s="183">
        <v>123000</v>
      </c>
      <c r="T19" s="184">
        <v>0</v>
      </c>
      <c r="U19" s="69">
        <f t="shared" si="13"/>
        <v>123000</v>
      </c>
      <c r="V19" s="183">
        <f t="shared" si="14"/>
        <v>0</v>
      </c>
      <c r="W19" s="184">
        <f t="shared" si="4"/>
        <v>0</v>
      </c>
      <c r="X19" s="69">
        <f t="shared" si="15"/>
        <v>0</v>
      </c>
      <c r="Y19" s="183">
        <f t="shared" si="9"/>
        <v>0</v>
      </c>
      <c r="Z19" s="184">
        <f t="shared" si="10"/>
        <v>0</v>
      </c>
      <c r="AA19" s="70">
        <f t="shared" si="11"/>
        <v>0</v>
      </c>
      <c r="AB19" s="69" t="e">
        <f t="shared" si="12"/>
        <v>#REF!</v>
      </c>
      <c r="AC19" s="185" t="s">
        <v>58</v>
      </c>
      <c r="AD19" s="186" t="s">
        <v>58</v>
      </c>
      <c r="AE19" s="186" t="s">
        <v>58</v>
      </c>
      <c r="AF19" s="186" t="s">
        <v>58</v>
      </c>
      <c r="AG19" s="186"/>
      <c r="AH19" s="186" t="s">
        <v>58</v>
      </c>
      <c r="AI19" s="186" t="s">
        <v>58</v>
      </c>
      <c r="AJ19" s="187" t="s">
        <v>58</v>
      </c>
    </row>
    <row r="20" spans="1:36">
      <c r="A20" s="74">
        <v>16</v>
      </c>
      <c r="B20" s="73" t="s">
        <v>93</v>
      </c>
      <c r="C20" s="73" t="s">
        <v>94</v>
      </c>
      <c r="D20" s="74"/>
      <c r="E20" s="75" t="s">
        <v>64</v>
      </c>
      <c r="F20" s="75" t="s">
        <v>95</v>
      </c>
      <c r="G20" s="75"/>
      <c r="H20" s="75" t="s">
        <v>58</v>
      </c>
      <c r="I20" s="75" t="s">
        <v>73</v>
      </c>
      <c r="J20" s="75" t="s">
        <v>58</v>
      </c>
      <c r="K20" s="179">
        <v>45474</v>
      </c>
      <c r="L20" s="180">
        <f t="shared" si="16"/>
        <v>1327000</v>
      </c>
      <c r="M20" s="96">
        <f t="shared" si="17"/>
        <v>0</v>
      </c>
      <c r="N20" s="96">
        <f t="shared" ref="N20:N44" si="18">SUM(L20:M20)</f>
        <v>1327000</v>
      </c>
      <c r="O20" s="82" t="e">
        <f t="shared" si="6"/>
        <v>#REF!</v>
      </c>
      <c r="P20" s="188">
        <v>1327000</v>
      </c>
      <c r="Q20" s="189">
        <v>0</v>
      </c>
      <c r="R20" s="138">
        <f t="shared" si="7"/>
        <v>1327000</v>
      </c>
      <c r="S20" s="183">
        <v>1327000</v>
      </c>
      <c r="T20" s="184">
        <v>0</v>
      </c>
      <c r="U20" s="69">
        <f t="shared" si="13"/>
        <v>1327000</v>
      </c>
      <c r="V20" s="183">
        <f>L20-P20</f>
        <v>0</v>
      </c>
      <c r="W20" s="184">
        <f t="shared" si="4"/>
        <v>0</v>
      </c>
      <c r="X20" s="69">
        <f t="shared" si="15"/>
        <v>0</v>
      </c>
      <c r="Y20" s="183">
        <f t="shared" si="9"/>
        <v>0</v>
      </c>
      <c r="Z20" s="184">
        <f t="shared" si="10"/>
        <v>0</v>
      </c>
      <c r="AA20" s="70">
        <f t="shared" si="11"/>
        <v>0</v>
      </c>
      <c r="AB20" s="69" t="e">
        <f t="shared" si="12"/>
        <v>#REF!</v>
      </c>
      <c r="AC20" s="185" t="s">
        <v>58</v>
      </c>
      <c r="AD20" s="186" t="s">
        <v>58</v>
      </c>
      <c r="AE20" s="186" t="s">
        <v>58</v>
      </c>
      <c r="AF20" s="186" t="s">
        <v>58</v>
      </c>
      <c r="AG20" s="186"/>
      <c r="AH20" s="186" t="s">
        <v>58</v>
      </c>
      <c r="AI20" s="186" t="s">
        <v>58</v>
      </c>
      <c r="AJ20" s="187" t="s">
        <v>58</v>
      </c>
    </row>
    <row r="21" spans="1:36">
      <c r="A21" s="74">
        <v>17</v>
      </c>
      <c r="B21" s="73" t="s">
        <v>96</v>
      </c>
      <c r="C21" s="73" t="s">
        <v>97</v>
      </c>
      <c r="D21" s="74"/>
      <c r="E21" s="75" t="s">
        <v>64</v>
      </c>
      <c r="F21" s="75" t="s">
        <v>98</v>
      </c>
      <c r="G21" s="75"/>
      <c r="H21" s="75" t="s">
        <v>73</v>
      </c>
      <c r="I21" s="75" t="s">
        <v>73</v>
      </c>
      <c r="J21" s="75" t="s">
        <v>73</v>
      </c>
      <c r="K21" s="179">
        <v>45474</v>
      </c>
      <c r="L21" s="180">
        <f t="shared" si="16"/>
        <v>18155000</v>
      </c>
      <c r="M21" s="96">
        <f t="shared" si="17"/>
        <v>3679000</v>
      </c>
      <c r="N21" s="96">
        <f t="shared" si="18"/>
        <v>21834000</v>
      </c>
      <c r="O21" s="82" t="e">
        <f t="shared" si="6"/>
        <v>#REF!</v>
      </c>
      <c r="P21" s="188">
        <v>18155000</v>
      </c>
      <c r="Q21" s="189">
        <v>3679000</v>
      </c>
      <c r="R21" s="138">
        <f t="shared" si="7"/>
        <v>21834000</v>
      </c>
      <c r="S21" s="183">
        <v>18155000</v>
      </c>
      <c r="T21" s="184">
        <v>3679000</v>
      </c>
      <c r="U21" s="69">
        <f t="shared" si="13"/>
        <v>21834000</v>
      </c>
      <c r="V21" s="183">
        <f t="shared" si="14"/>
        <v>0</v>
      </c>
      <c r="W21" s="184">
        <f t="shared" si="4"/>
        <v>0</v>
      </c>
      <c r="X21" s="69">
        <f t="shared" si="15"/>
        <v>0</v>
      </c>
      <c r="Y21" s="183">
        <f t="shared" si="9"/>
        <v>0</v>
      </c>
      <c r="Z21" s="184">
        <f t="shared" si="10"/>
        <v>0</v>
      </c>
      <c r="AA21" s="70">
        <f t="shared" si="11"/>
        <v>0</v>
      </c>
      <c r="AB21" s="69" t="e">
        <f>ROUND(AA21*premieGM,2)</f>
        <v>#REF!</v>
      </c>
      <c r="AC21" s="185" t="s">
        <v>58</v>
      </c>
      <c r="AD21" s="186" t="s">
        <v>58</v>
      </c>
      <c r="AE21" s="186" t="s">
        <v>58</v>
      </c>
      <c r="AF21" s="186" t="s">
        <v>58</v>
      </c>
      <c r="AG21" s="186"/>
      <c r="AH21" s="186" t="s">
        <v>58</v>
      </c>
      <c r="AI21" s="186" t="s">
        <v>58</v>
      </c>
      <c r="AJ21" s="187" t="s">
        <v>58</v>
      </c>
    </row>
    <row r="22" spans="1:36">
      <c r="A22" s="74">
        <v>18</v>
      </c>
      <c r="B22" s="73" t="s">
        <v>99</v>
      </c>
      <c r="C22" s="73" t="s">
        <v>63</v>
      </c>
      <c r="D22" s="74"/>
      <c r="E22" s="75" t="s">
        <v>64</v>
      </c>
      <c r="F22" s="75" t="s">
        <v>79</v>
      </c>
      <c r="G22" s="75"/>
      <c r="H22" s="75" t="s">
        <v>58</v>
      </c>
      <c r="I22" s="75" t="s">
        <v>73</v>
      </c>
      <c r="J22" s="75" t="s">
        <v>58</v>
      </c>
      <c r="K22" s="179">
        <v>45474</v>
      </c>
      <c r="L22" s="180">
        <f t="shared" si="16"/>
        <v>117000</v>
      </c>
      <c r="M22" s="96">
        <f t="shared" si="17"/>
        <v>0</v>
      </c>
      <c r="N22" s="96">
        <f t="shared" si="18"/>
        <v>117000</v>
      </c>
      <c r="O22" s="82" t="e">
        <f t="shared" si="6"/>
        <v>#REF!</v>
      </c>
      <c r="P22" s="188">
        <v>117000</v>
      </c>
      <c r="Q22" s="189">
        <v>0</v>
      </c>
      <c r="R22" s="138">
        <f t="shared" si="7"/>
        <v>117000</v>
      </c>
      <c r="S22" s="183">
        <v>117000</v>
      </c>
      <c r="T22" s="184">
        <v>0</v>
      </c>
      <c r="U22" s="69">
        <f t="shared" si="13"/>
        <v>117000</v>
      </c>
      <c r="V22" s="183">
        <f t="shared" si="14"/>
        <v>0</v>
      </c>
      <c r="W22" s="184">
        <f t="shared" si="4"/>
        <v>0</v>
      </c>
      <c r="X22" s="69">
        <f t="shared" si="15"/>
        <v>0</v>
      </c>
      <c r="Y22" s="183">
        <f t="shared" si="9"/>
        <v>0</v>
      </c>
      <c r="Z22" s="184">
        <f t="shared" si="10"/>
        <v>0</v>
      </c>
      <c r="AA22" s="70">
        <f t="shared" si="11"/>
        <v>0</v>
      </c>
      <c r="AB22" s="69" t="e">
        <f t="shared" si="12"/>
        <v>#REF!</v>
      </c>
      <c r="AC22" s="185" t="s">
        <v>73</v>
      </c>
      <c r="AD22" s="186" t="s">
        <v>73</v>
      </c>
      <c r="AE22" s="186" t="s">
        <v>58</v>
      </c>
      <c r="AF22" s="186" t="s">
        <v>58</v>
      </c>
      <c r="AG22" s="186"/>
      <c r="AH22" s="186" t="s">
        <v>58</v>
      </c>
      <c r="AI22" s="186" t="s">
        <v>58</v>
      </c>
      <c r="AJ22" s="187" t="s">
        <v>58</v>
      </c>
    </row>
    <row r="23" spans="1:36">
      <c r="A23" s="74">
        <v>19</v>
      </c>
      <c r="B23" s="73" t="s">
        <v>100</v>
      </c>
      <c r="C23" s="73" t="s">
        <v>101</v>
      </c>
      <c r="D23" s="74"/>
      <c r="E23" s="75" t="s">
        <v>64</v>
      </c>
      <c r="F23" s="75" t="s">
        <v>82</v>
      </c>
      <c r="G23" s="75"/>
      <c r="H23" s="75" t="s">
        <v>58</v>
      </c>
      <c r="I23" s="75" t="s">
        <v>73</v>
      </c>
      <c r="J23" s="75" t="s">
        <v>58</v>
      </c>
      <c r="K23" s="179">
        <v>45474</v>
      </c>
      <c r="L23" s="180">
        <f t="shared" si="16"/>
        <v>2610000</v>
      </c>
      <c r="M23" s="96">
        <f t="shared" si="17"/>
        <v>0</v>
      </c>
      <c r="N23" s="96">
        <f t="shared" si="18"/>
        <v>2610000</v>
      </c>
      <c r="O23" s="82" t="e">
        <f t="shared" si="6"/>
        <v>#REF!</v>
      </c>
      <c r="P23" s="188">
        <v>2610000</v>
      </c>
      <c r="Q23" s="189">
        <v>0</v>
      </c>
      <c r="R23" s="138">
        <f t="shared" si="7"/>
        <v>2610000</v>
      </c>
      <c r="S23" s="183">
        <v>2610000</v>
      </c>
      <c r="T23" s="184">
        <v>0</v>
      </c>
      <c r="U23" s="69">
        <f t="shared" si="13"/>
        <v>2610000</v>
      </c>
      <c r="V23" s="183">
        <f t="shared" si="14"/>
        <v>0</v>
      </c>
      <c r="W23" s="184">
        <f t="shared" si="4"/>
        <v>0</v>
      </c>
      <c r="X23" s="69">
        <f t="shared" si="15"/>
        <v>0</v>
      </c>
      <c r="Y23" s="183">
        <f t="shared" si="9"/>
        <v>0</v>
      </c>
      <c r="Z23" s="184">
        <f t="shared" si="10"/>
        <v>0</v>
      </c>
      <c r="AA23" s="70">
        <f t="shared" si="11"/>
        <v>0</v>
      </c>
      <c r="AB23" s="69" t="e">
        <f t="shared" si="12"/>
        <v>#REF!</v>
      </c>
      <c r="AC23" s="185" t="s">
        <v>58</v>
      </c>
      <c r="AD23" s="186" t="s">
        <v>58</v>
      </c>
      <c r="AE23" s="186" t="s">
        <v>58</v>
      </c>
      <c r="AF23" s="186" t="s">
        <v>58</v>
      </c>
      <c r="AG23" s="186"/>
      <c r="AH23" s="186" t="s">
        <v>58</v>
      </c>
      <c r="AI23" s="186" t="s">
        <v>58</v>
      </c>
      <c r="AJ23" s="187" t="s">
        <v>58</v>
      </c>
    </row>
    <row r="24" spans="1:36">
      <c r="A24" s="74">
        <v>20</v>
      </c>
      <c r="B24" s="73" t="s">
        <v>102</v>
      </c>
      <c r="C24" s="73" t="s">
        <v>103</v>
      </c>
      <c r="D24" s="74"/>
      <c r="E24" s="75" t="s">
        <v>104</v>
      </c>
      <c r="F24" s="75" t="s">
        <v>105</v>
      </c>
      <c r="G24" s="75"/>
      <c r="H24" s="75" t="s">
        <v>73</v>
      </c>
      <c r="I24" s="75" t="s">
        <v>73</v>
      </c>
      <c r="J24" s="75" t="s">
        <v>73</v>
      </c>
      <c r="K24" s="179">
        <v>45474</v>
      </c>
      <c r="L24" s="180">
        <f t="shared" si="16"/>
        <v>2792000</v>
      </c>
      <c r="M24" s="96">
        <f t="shared" si="17"/>
        <v>1953000</v>
      </c>
      <c r="N24" s="96">
        <f t="shared" si="18"/>
        <v>4745000</v>
      </c>
      <c r="O24" s="82" t="e">
        <f t="shared" si="6"/>
        <v>#REF!</v>
      </c>
      <c r="P24" s="188">
        <v>2792000</v>
      </c>
      <c r="Q24" s="189">
        <v>1953000</v>
      </c>
      <c r="R24" s="138">
        <f t="shared" si="7"/>
        <v>4745000</v>
      </c>
      <c r="S24" s="183">
        <v>2792000</v>
      </c>
      <c r="T24" s="184">
        <v>1953000</v>
      </c>
      <c r="U24" s="69">
        <f t="shared" si="13"/>
        <v>4745000</v>
      </c>
      <c r="V24" s="183">
        <f t="shared" si="14"/>
        <v>0</v>
      </c>
      <c r="W24" s="184">
        <f t="shared" si="4"/>
        <v>0</v>
      </c>
      <c r="X24" s="69">
        <f t="shared" si="15"/>
        <v>0</v>
      </c>
      <c r="Y24" s="183">
        <f t="shared" si="9"/>
        <v>0</v>
      </c>
      <c r="Z24" s="184">
        <f t="shared" si="10"/>
        <v>0</v>
      </c>
      <c r="AA24" s="70">
        <f t="shared" si="11"/>
        <v>0</v>
      </c>
      <c r="AB24" s="69" t="e">
        <f t="shared" si="12"/>
        <v>#REF!</v>
      </c>
      <c r="AC24" s="185" t="s">
        <v>58</v>
      </c>
      <c r="AD24" s="186" t="s">
        <v>58</v>
      </c>
      <c r="AE24" s="186" t="s">
        <v>58</v>
      </c>
      <c r="AF24" s="186" t="s">
        <v>58</v>
      </c>
      <c r="AG24" s="186"/>
      <c r="AH24" s="186" t="s">
        <v>58</v>
      </c>
      <c r="AI24" s="186" t="s">
        <v>58</v>
      </c>
      <c r="AJ24" s="187" t="s">
        <v>73</v>
      </c>
    </row>
    <row r="25" spans="1:36">
      <c r="A25" s="74">
        <v>21</v>
      </c>
      <c r="B25" s="73" t="s">
        <v>106</v>
      </c>
      <c r="C25" s="73" t="s">
        <v>107</v>
      </c>
      <c r="D25" s="74"/>
      <c r="E25" s="75" t="s">
        <v>67</v>
      </c>
      <c r="F25" s="75" t="s">
        <v>108</v>
      </c>
      <c r="G25" s="75"/>
      <c r="H25" s="75" t="s">
        <v>58</v>
      </c>
      <c r="I25" s="75" t="s">
        <v>73</v>
      </c>
      <c r="J25" s="75" t="s">
        <v>58</v>
      </c>
      <c r="K25" s="179">
        <v>45474</v>
      </c>
      <c r="L25" s="180">
        <f t="shared" si="16"/>
        <v>110000</v>
      </c>
      <c r="M25" s="96">
        <f t="shared" si="17"/>
        <v>0</v>
      </c>
      <c r="N25" s="96">
        <f t="shared" si="18"/>
        <v>110000</v>
      </c>
      <c r="O25" s="82" t="e">
        <f t="shared" si="6"/>
        <v>#REF!</v>
      </c>
      <c r="P25" s="188">
        <v>110000</v>
      </c>
      <c r="Q25" s="189">
        <v>0</v>
      </c>
      <c r="R25" s="138">
        <f t="shared" si="7"/>
        <v>110000</v>
      </c>
      <c r="S25" s="183">
        <v>110000</v>
      </c>
      <c r="T25" s="184">
        <v>0</v>
      </c>
      <c r="U25" s="69">
        <f t="shared" si="13"/>
        <v>110000</v>
      </c>
      <c r="V25" s="183">
        <f t="shared" si="14"/>
        <v>0</v>
      </c>
      <c r="W25" s="184">
        <f t="shared" si="4"/>
        <v>0</v>
      </c>
      <c r="X25" s="69">
        <f t="shared" si="15"/>
        <v>0</v>
      </c>
      <c r="Y25" s="183">
        <f t="shared" si="9"/>
        <v>0</v>
      </c>
      <c r="Z25" s="184">
        <f t="shared" si="10"/>
        <v>0</v>
      </c>
      <c r="AA25" s="70">
        <f t="shared" si="11"/>
        <v>0</v>
      </c>
      <c r="AB25" s="69" t="e">
        <f t="shared" si="12"/>
        <v>#REF!</v>
      </c>
      <c r="AC25" s="185" t="s">
        <v>58</v>
      </c>
      <c r="AD25" s="186" t="s">
        <v>58</v>
      </c>
      <c r="AE25" s="186" t="s">
        <v>58</v>
      </c>
      <c r="AF25" s="186" t="s">
        <v>58</v>
      </c>
      <c r="AG25" s="186"/>
      <c r="AH25" s="186" t="s">
        <v>58</v>
      </c>
      <c r="AI25" s="186" t="s">
        <v>58</v>
      </c>
      <c r="AJ25" s="187" t="s">
        <v>58</v>
      </c>
    </row>
    <row r="26" spans="1:36">
      <c r="A26" s="74">
        <v>22</v>
      </c>
      <c r="B26" s="73" t="s">
        <v>109</v>
      </c>
      <c r="C26" s="73" t="s">
        <v>110</v>
      </c>
      <c r="D26" s="74"/>
      <c r="E26" s="75" t="s">
        <v>67</v>
      </c>
      <c r="F26" s="75" t="s">
        <v>111</v>
      </c>
      <c r="G26" s="75"/>
      <c r="H26" s="75" t="s">
        <v>58</v>
      </c>
      <c r="I26" s="75" t="s">
        <v>73</v>
      </c>
      <c r="J26" s="75" t="s">
        <v>58</v>
      </c>
      <c r="K26" s="179">
        <v>45474</v>
      </c>
      <c r="L26" s="180">
        <f t="shared" si="16"/>
        <v>2258000</v>
      </c>
      <c r="M26" s="96">
        <f t="shared" si="17"/>
        <v>0</v>
      </c>
      <c r="N26" s="96">
        <f t="shared" si="18"/>
        <v>2258000</v>
      </c>
      <c r="O26" s="82" t="e">
        <f t="shared" si="6"/>
        <v>#REF!</v>
      </c>
      <c r="P26" s="188">
        <v>2258000</v>
      </c>
      <c r="Q26" s="189">
        <v>0</v>
      </c>
      <c r="R26" s="138">
        <f t="shared" si="7"/>
        <v>2258000</v>
      </c>
      <c r="S26" s="183">
        <v>2258000</v>
      </c>
      <c r="T26" s="184">
        <v>0</v>
      </c>
      <c r="U26" s="69">
        <f t="shared" si="13"/>
        <v>2258000</v>
      </c>
      <c r="V26" s="183">
        <f t="shared" si="14"/>
        <v>0</v>
      </c>
      <c r="W26" s="184">
        <f t="shared" si="4"/>
        <v>0</v>
      </c>
      <c r="X26" s="69">
        <f t="shared" si="15"/>
        <v>0</v>
      </c>
      <c r="Y26" s="183">
        <f t="shared" si="9"/>
        <v>0</v>
      </c>
      <c r="Z26" s="184">
        <f t="shared" si="10"/>
        <v>0</v>
      </c>
      <c r="AA26" s="70">
        <f t="shared" si="11"/>
        <v>0</v>
      </c>
      <c r="AB26" s="69" t="e">
        <f t="shared" si="12"/>
        <v>#REF!</v>
      </c>
      <c r="AC26" s="185" t="s">
        <v>58</v>
      </c>
      <c r="AD26" s="186" t="s">
        <v>58</v>
      </c>
      <c r="AE26" s="186" t="s">
        <v>58</v>
      </c>
      <c r="AF26" s="186" t="s">
        <v>58</v>
      </c>
      <c r="AG26" s="186"/>
      <c r="AH26" s="186" t="s">
        <v>58</v>
      </c>
      <c r="AI26" s="186" t="s">
        <v>58</v>
      </c>
      <c r="AJ26" s="187" t="s">
        <v>58</v>
      </c>
    </row>
    <row r="27" spans="1:36">
      <c r="A27" s="74">
        <v>23</v>
      </c>
      <c r="B27" s="73" t="s">
        <v>112</v>
      </c>
      <c r="C27" s="73" t="s">
        <v>113</v>
      </c>
      <c r="D27" s="74"/>
      <c r="E27" s="75" t="s">
        <v>67</v>
      </c>
      <c r="F27" s="75" t="s">
        <v>114</v>
      </c>
      <c r="G27" s="75"/>
      <c r="H27" s="75" t="s">
        <v>58</v>
      </c>
      <c r="I27" s="75" t="s">
        <v>73</v>
      </c>
      <c r="J27" s="75" t="s">
        <v>73</v>
      </c>
      <c r="K27" s="179">
        <v>45474</v>
      </c>
      <c r="L27" s="180">
        <f t="shared" si="16"/>
        <v>7060000</v>
      </c>
      <c r="M27" s="96">
        <f t="shared" si="17"/>
        <v>461000</v>
      </c>
      <c r="N27" s="96">
        <f t="shared" si="18"/>
        <v>7521000</v>
      </c>
      <c r="O27" s="82" t="e">
        <f t="shared" si="6"/>
        <v>#REF!</v>
      </c>
      <c r="P27" s="188">
        <v>7060000</v>
      </c>
      <c r="Q27" s="189">
        <v>461000</v>
      </c>
      <c r="R27" s="138">
        <f t="shared" si="7"/>
        <v>7521000</v>
      </c>
      <c r="S27" s="183">
        <v>7060000</v>
      </c>
      <c r="T27" s="184">
        <v>461000</v>
      </c>
      <c r="U27" s="69">
        <f t="shared" si="13"/>
        <v>7521000</v>
      </c>
      <c r="V27" s="183">
        <f t="shared" si="14"/>
        <v>0</v>
      </c>
      <c r="W27" s="184">
        <f t="shared" si="4"/>
        <v>0</v>
      </c>
      <c r="X27" s="69">
        <f t="shared" si="15"/>
        <v>0</v>
      </c>
      <c r="Y27" s="183">
        <f t="shared" si="9"/>
        <v>0</v>
      </c>
      <c r="Z27" s="184">
        <f t="shared" si="10"/>
        <v>0</v>
      </c>
      <c r="AA27" s="70">
        <f t="shared" si="11"/>
        <v>0</v>
      </c>
      <c r="AB27" s="69" t="e">
        <f t="shared" si="12"/>
        <v>#REF!</v>
      </c>
      <c r="AC27" s="185" t="s">
        <v>58</v>
      </c>
      <c r="AD27" s="186" t="s">
        <v>58</v>
      </c>
      <c r="AE27" s="186" t="s">
        <v>58</v>
      </c>
      <c r="AF27" s="186" t="s">
        <v>58</v>
      </c>
      <c r="AG27" s="186"/>
      <c r="AH27" s="186" t="s">
        <v>58</v>
      </c>
      <c r="AI27" s="186" t="s">
        <v>58</v>
      </c>
      <c r="AJ27" s="187" t="s">
        <v>58</v>
      </c>
    </row>
    <row r="28" spans="1:36">
      <c r="A28" s="74">
        <v>24</v>
      </c>
      <c r="B28" s="73" t="s">
        <v>66</v>
      </c>
      <c r="C28" s="73" t="s">
        <v>115</v>
      </c>
      <c r="D28" s="74"/>
      <c r="E28" s="75" t="s">
        <v>67</v>
      </c>
      <c r="F28" s="75" t="s">
        <v>116</v>
      </c>
      <c r="G28" s="75"/>
      <c r="H28" s="75" t="s">
        <v>58</v>
      </c>
      <c r="I28" s="75" t="s">
        <v>73</v>
      </c>
      <c r="J28" s="75" t="s">
        <v>73</v>
      </c>
      <c r="K28" s="179">
        <v>45474</v>
      </c>
      <c r="L28" s="180">
        <f t="shared" si="16"/>
        <v>71000</v>
      </c>
      <c r="M28" s="96">
        <f t="shared" si="17"/>
        <v>33000</v>
      </c>
      <c r="N28" s="96">
        <f t="shared" si="18"/>
        <v>104000</v>
      </c>
      <c r="O28" s="82" t="e">
        <f t="shared" si="6"/>
        <v>#REF!</v>
      </c>
      <c r="P28" s="188">
        <v>71000</v>
      </c>
      <c r="Q28" s="189">
        <v>33000</v>
      </c>
      <c r="R28" s="138">
        <f t="shared" si="7"/>
        <v>104000</v>
      </c>
      <c r="S28" s="183">
        <v>71000</v>
      </c>
      <c r="T28" s="184">
        <v>33000</v>
      </c>
      <c r="U28" s="69">
        <f t="shared" si="13"/>
        <v>104000</v>
      </c>
      <c r="V28" s="183">
        <f t="shared" si="14"/>
        <v>0</v>
      </c>
      <c r="W28" s="184">
        <f t="shared" si="4"/>
        <v>0</v>
      </c>
      <c r="X28" s="69">
        <f t="shared" si="15"/>
        <v>0</v>
      </c>
      <c r="Y28" s="183">
        <f t="shared" si="9"/>
        <v>0</v>
      </c>
      <c r="Z28" s="184">
        <f t="shared" si="10"/>
        <v>0</v>
      </c>
      <c r="AA28" s="70">
        <f t="shared" si="11"/>
        <v>0</v>
      </c>
      <c r="AB28" s="69" t="e">
        <f t="shared" si="12"/>
        <v>#REF!</v>
      </c>
      <c r="AC28" s="185" t="s">
        <v>58</v>
      </c>
      <c r="AD28" s="186" t="s">
        <v>73</v>
      </c>
      <c r="AE28" s="186" t="s">
        <v>58</v>
      </c>
      <c r="AF28" s="186" t="s">
        <v>58</v>
      </c>
      <c r="AG28" s="186"/>
      <c r="AH28" s="186" t="s">
        <v>58</v>
      </c>
      <c r="AI28" s="186" t="s">
        <v>58</v>
      </c>
      <c r="AJ28" s="187" t="s">
        <v>58</v>
      </c>
    </row>
    <row r="29" spans="1:36" ht="20">
      <c r="A29" s="74">
        <v>25</v>
      </c>
      <c r="B29" s="73" t="s">
        <v>117</v>
      </c>
      <c r="C29" s="73" t="s">
        <v>118</v>
      </c>
      <c r="D29" s="74"/>
      <c r="E29" s="75" t="s">
        <v>67</v>
      </c>
      <c r="F29" s="75" t="s">
        <v>224</v>
      </c>
      <c r="G29" s="75"/>
      <c r="H29" s="75" t="s">
        <v>58</v>
      </c>
      <c r="I29" s="75" t="s">
        <v>73</v>
      </c>
      <c r="J29" s="75" t="s">
        <v>58</v>
      </c>
      <c r="K29" s="179">
        <v>45474</v>
      </c>
      <c r="L29" s="180">
        <f t="shared" si="16"/>
        <v>2267000</v>
      </c>
      <c r="M29" s="96">
        <f t="shared" si="17"/>
        <v>0</v>
      </c>
      <c r="N29" s="96">
        <f t="shared" si="18"/>
        <v>2267000</v>
      </c>
      <c r="O29" s="82" t="e">
        <f t="shared" si="6"/>
        <v>#REF!</v>
      </c>
      <c r="P29" s="188">
        <v>2267000</v>
      </c>
      <c r="Q29" s="189">
        <v>0</v>
      </c>
      <c r="R29" s="138">
        <f t="shared" si="7"/>
        <v>2267000</v>
      </c>
      <c r="S29" s="183">
        <v>2267000</v>
      </c>
      <c r="T29" s="184">
        <v>0</v>
      </c>
      <c r="U29" s="69">
        <f t="shared" si="13"/>
        <v>2267000</v>
      </c>
      <c r="V29" s="183">
        <f t="shared" si="14"/>
        <v>0</v>
      </c>
      <c r="W29" s="184">
        <f t="shared" si="4"/>
        <v>0</v>
      </c>
      <c r="X29" s="69">
        <f t="shared" si="15"/>
        <v>0</v>
      </c>
      <c r="Y29" s="183">
        <f t="shared" si="9"/>
        <v>0</v>
      </c>
      <c r="Z29" s="184">
        <f t="shared" si="10"/>
        <v>0</v>
      </c>
      <c r="AA29" s="70">
        <f t="shared" si="11"/>
        <v>0</v>
      </c>
      <c r="AB29" s="69" t="e">
        <f t="shared" si="12"/>
        <v>#REF!</v>
      </c>
      <c r="AC29" s="185" t="s">
        <v>58</v>
      </c>
      <c r="AD29" s="186" t="s">
        <v>58</v>
      </c>
      <c r="AE29" s="186" t="s">
        <v>58</v>
      </c>
      <c r="AF29" s="186" t="s">
        <v>58</v>
      </c>
      <c r="AG29" s="186"/>
      <c r="AH29" s="186" t="s">
        <v>58</v>
      </c>
      <c r="AI29" s="186" t="s">
        <v>58</v>
      </c>
      <c r="AJ29" s="187" t="s">
        <v>58</v>
      </c>
    </row>
    <row r="30" spans="1:36">
      <c r="A30" s="74">
        <v>26</v>
      </c>
      <c r="B30" s="73" t="s">
        <v>119</v>
      </c>
      <c r="C30" s="73" t="s">
        <v>120</v>
      </c>
      <c r="D30" s="74"/>
      <c r="E30" s="75" t="s">
        <v>67</v>
      </c>
      <c r="F30" s="75" t="s">
        <v>82</v>
      </c>
      <c r="G30" s="75"/>
      <c r="H30" s="75" t="s">
        <v>58</v>
      </c>
      <c r="I30" s="75" t="s">
        <v>73</v>
      </c>
      <c r="J30" s="75" t="s">
        <v>58</v>
      </c>
      <c r="K30" s="179">
        <v>45474</v>
      </c>
      <c r="L30" s="180">
        <f t="shared" si="16"/>
        <v>2850000</v>
      </c>
      <c r="M30" s="96">
        <f t="shared" si="17"/>
        <v>0</v>
      </c>
      <c r="N30" s="96">
        <f t="shared" si="18"/>
        <v>2850000</v>
      </c>
      <c r="O30" s="82" t="e">
        <f t="shared" si="6"/>
        <v>#REF!</v>
      </c>
      <c r="P30" s="188">
        <v>2850000</v>
      </c>
      <c r="Q30" s="189">
        <v>0</v>
      </c>
      <c r="R30" s="138">
        <f t="shared" si="7"/>
        <v>2850000</v>
      </c>
      <c r="S30" s="183">
        <v>2850000</v>
      </c>
      <c r="T30" s="184">
        <v>0</v>
      </c>
      <c r="U30" s="69">
        <f t="shared" si="13"/>
        <v>2850000</v>
      </c>
      <c r="V30" s="183">
        <f t="shared" si="14"/>
        <v>0</v>
      </c>
      <c r="W30" s="184">
        <f t="shared" si="4"/>
        <v>0</v>
      </c>
      <c r="X30" s="69">
        <f t="shared" si="15"/>
        <v>0</v>
      </c>
      <c r="Y30" s="183">
        <f t="shared" si="9"/>
        <v>0</v>
      </c>
      <c r="Z30" s="184">
        <f t="shared" si="10"/>
        <v>0</v>
      </c>
      <c r="AA30" s="70">
        <f t="shared" si="11"/>
        <v>0</v>
      </c>
      <c r="AB30" s="69" t="e">
        <f t="shared" si="12"/>
        <v>#REF!</v>
      </c>
      <c r="AC30" s="185" t="s">
        <v>58</v>
      </c>
      <c r="AD30" s="186" t="s">
        <v>58</v>
      </c>
      <c r="AE30" s="186" t="s">
        <v>58</v>
      </c>
      <c r="AF30" s="186" t="s">
        <v>58</v>
      </c>
      <c r="AG30" s="186"/>
      <c r="AH30" s="186" t="s">
        <v>58</v>
      </c>
      <c r="AI30" s="186" t="s">
        <v>58</v>
      </c>
      <c r="AJ30" s="187" t="s">
        <v>58</v>
      </c>
    </row>
    <row r="31" spans="1:36">
      <c r="A31" s="74">
        <v>27</v>
      </c>
      <c r="B31" s="73" t="s">
        <v>121</v>
      </c>
      <c r="C31" s="73" t="s">
        <v>122</v>
      </c>
      <c r="D31" s="74"/>
      <c r="E31" s="75" t="s">
        <v>69</v>
      </c>
      <c r="F31" s="75" t="s">
        <v>123</v>
      </c>
      <c r="G31" s="75"/>
      <c r="H31" s="75" t="s">
        <v>58</v>
      </c>
      <c r="I31" s="75" t="s">
        <v>73</v>
      </c>
      <c r="J31" s="75" t="s">
        <v>73</v>
      </c>
      <c r="K31" s="179">
        <v>45474</v>
      </c>
      <c r="L31" s="180">
        <f t="shared" si="16"/>
        <v>3430000</v>
      </c>
      <c r="M31" s="96">
        <f t="shared" si="17"/>
        <v>285000</v>
      </c>
      <c r="N31" s="96">
        <f t="shared" si="18"/>
        <v>3715000</v>
      </c>
      <c r="O31" s="82" t="e">
        <f t="shared" si="6"/>
        <v>#REF!</v>
      </c>
      <c r="P31" s="188">
        <v>3430000</v>
      </c>
      <c r="Q31" s="189">
        <v>285000</v>
      </c>
      <c r="R31" s="138">
        <f t="shared" si="7"/>
        <v>3715000</v>
      </c>
      <c r="S31" s="183">
        <v>3430000</v>
      </c>
      <c r="T31" s="184">
        <v>285000</v>
      </c>
      <c r="U31" s="69">
        <f t="shared" si="13"/>
        <v>3715000</v>
      </c>
      <c r="V31" s="183">
        <f t="shared" si="14"/>
        <v>0</v>
      </c>
      <c r="W31" s="184">
        <f t="shared" si="4"/>
        <v>0</v>
      </c>
      <c r="X31" s="69">
        <f t="shared" si="15"/>
        <v>0</v>
      </c>
      <c r="Y31" s="183">
        <f t="shared" si="9"/>
        <v>0</v>
      </c>
      <c r="Z31" s="184">
        <f t="shared" si="10"/>
        <v>0</v>
      </c>
      <c r="AA31" s="70">
        <f t="shared" si="11"/>
        <v>0</v>
      </c>
      <c r="AB31" s="69" t="e">
        <f t="shared" si="12"/>
        <v>#REF!</v>
      </c>
      <c r="AC31" s="185" t="s">
        <v>58</v>
      </c>
      <c r="AD31" s="186" t="s">
        <v>58</v>
      </c>
      <c r="AE31" s="186" t="s">
        <v>58</v>
      </c>
      <c r="AF31" s="186" t="s">
        <v>58</v>
      </c>
      <c r="AG31" s="186"/>
      <c r="AH31" s="186" t="s">
        <v>58</v>
      </c>
      <c r="AI31" s="186" t="s">
        <v>58</v>
      </c>
      <c r="AJ31" s="187" t="s">
        <v>58</v>
      </c>
    </row>
    <row r="32" spans="1:36">
      <c r="A32" s="74">
        <v>28</v>
      </c>
      <c r="B32" s="73" t="s">
        <v>124</v>
      </c>
      <c r="C32" s="73" t="s">
        <v>125</v>
      </c>
      <c r="D32" s="74"/>
      <c r="E32" s="75" t="s">
        <v>69</v>
      </c>
      <c r="F32" s="75" t="s">
        <v>126</v>
      </c>
      <c r="G32" s="75"/>
      <c r="H32" s="75" t="s">
        <v>58</v>
      </c>
      <c r="I32" s="75" t="s">
        <v>73</v>
      </c>
      <c r="J32" s="75" t="s">
        <v>58</v>
      </c>
      <c r="K32" s="179">
        <v>45474</v>
      </c>
      <c r="L32" s="180">
        <f t="shared" si="16"/>
        <v>32000</v>
      </c>
      <c r="M32" s="96">
        <f t="shared" si="17"/>
        <v>0</v>
      </c>
      <c r="N32" s="96">
        <f t="shared" si="18"/>
        <v>32000</v>
      </c>
      <c r="O32" s="82" t="e">
        <f t="shared" si="6"/>
        <v>#REF!</v>
      </c>
      <c r="P32" s="188">
        <v>32000</v>
      </c>
      <c r="Q32" s="189">
        <v>0</v>
      </c>
      <c r="R32" s="138">
        <f t="shared" si="7"/>
        <v>32000</v>
      </c>
      <c r="S32" s="183">
        <v>32000</v>
      </c>
      <c r="T32" s="184">
        <v>0</v>
      </c>
      <c r="U32" s="69">
        <f t="shared" si="13"/>
        <v>32000</v>
      </c>
      <c r="V32" s="183">
        <f t="shared" si="14"/>
        <v>0</v>
      </c>
      <c r="W32" s="184">
        <f t="shared" si="4"/>
        <v>0</v>
      </c>
      <c r="X32" s="69">
        <f t="shared" si="15"/>
        <v>0</v>
      </c>
      <c r="Y32" s="183">
        <f t="shared" si="9"/>
        <v>0</v>
      </c>
      <c r="Z32" s="184">
        <f t="shared" si="10"/>
        <v>0</v>
      </c>
      <c r="AA32" s="70">
        <f t="shared" si="11"/>
        <v>0</v>
      </c>
      <c r="AB32" s="69" t="e">
        <f t="shared" si="12"/>
        <v>#REF!</v>
      </c>
      <c r="AC32" s="185" t="s">
        <v>58</v>
      </c>
      <c r="AD32" s="186" t="s">
        <v>58</v>
      </c>
      <c r="AE32" s="186" t="s">
        <v>58</v>
      </c>
      <c r="AF32" s="186" t="s">
        <v>58</v>
      </c>
      <c r="AG32" s="186"/>
      <c r="AH32" s="186" t="s">
        <v>58</v>
      </c>
      <c r="AI32" s="186" t="s">
        <v>58</v>
      </c>
      <c r="AJ32" s="187" t="s">
        <v>58</v>
      </c>
    </row>
    <row r="33" spans="1:36">
      <c r="A33" s="74">
        <v>29</v>
      </c>
      <c r="B33" s="73" t="s">
        <v>124</v>
      </c>
      <c r="C33" s="73" t="s">
        <v>125</v>
      </c>
      <c r="D33" s="74"/>
      <c r="E33" s="75" t="s">
        <v>69</v>
      </c>
      <c r="F33" s="75" t="s">
        <v>127</v>
      </c>
      <c r="G33" s="75"/>
      <c r="H33" s="75" t="s">
        <v>58</v>
      </c>
      <c r="I33" s="75" t="s">
        <v>73</v>
      </c>
      <c r="J33" s="75" t="s">
        <v>58</v>
      </c>
      <c r="K33" s="179">
        <v>45474</v>
      </c>
      <c r="L33" s="180">
        <f t="shared" si="16"/>
        <v>78000</v>
      </c>
      <c r="M33" s="96">
        <f t="shared" si="17"/>
        <v>0</v>
      </c>
      <c r="N33" s="96">
        <f t="shared" si="18"/>
        <v>78000</v>
      </c>
      <c r="O33" s="82" t="e">
        <f t="shared" si="6"/>
        <v>#REF!</v>
      </c>
      <c r="P33" s="188">
        <v>78000</v>
      </c>
      <c r="Q33" s="189">
        <v>0</v>
      </c>
      <c r="R33" s="138">
        <f t="shared" si="7"/>
        <v>78000</v>
      </c>
      <c r="S33" s="183">
        <v>78000</v>
      </c>
      <c r="T33" s="184">
        <v>0</v>
      </c>
      <c r="U33" s="69">
        <f t="shared" si="13"/>
        <v>78000</v>
      </c>
      <c r="V33" s="183">
        <f t="shared" si="14"/>
        <v>0</v>
      </c>
      <c r="W33" s="184">
        <f t="shared" si="4"/>
        <v>0</v>
      </c>
      <c r="X33" s="69">
        <f t="shared" si="15"/>
        <v>0</v>
      </c>
      <c r="Y33" s="183">
        <f t="shared" si="9"/>
        <v>0</v>
      </c>
      <c r="Z33" s="184">
        <f t="shared" si="10"/>
        <v>0</v>
      </c>
      <c r="AA33" s="70">
        <f t="shared" si="11"/>
        <v>0</v>
      </c>
      <c r="AB33" s="69" t="e">
        <f t="shared" si="12"/>
        <v>#REF!</v>
      </c>
      <c r="AC33" s="185" t="s">
        <v>58</v>
      </c>
      <c r="AD33" s="186" t="s">
        <v>58</v>
      </c>
      <c r="AE33" s="186" t="s">
        <v>58</v>
      </c>
      <c r="AF33" s="186" t="s">
        <v>58</v>
      </c>
      <c r="AG33" s="186"/>
      <c r="AH33" s="186" t="s">
        <v>58</v>
      </c>
      <c r="AI33" s="186" t="s">
        <v>58</v>
      </c>
      <c r="AJ33" s="187" t="s">
        <v>58</v>
      </c>
    </row>
    <row r="34" spans="1:36">
      <c r="A34" s="74">
        <v>30</v>
      </c>
      <c r="B34" s="73" t="s">
        <v>216</v>
      </c>
      <c r="C34" s="73" t="s">
        <v>128</v>
      </c>
      <c r="D34" s="74"/>
      <c r="E34" s="75" t="s">
        <v>69</v>
      </c>
      <c r="F34" s="75" t="s">
        <v>129</v>
      </c>
      <c r="G34" s="75"/>
      <c r="H34" s="75" t="s">
        <v>58</v>
      </c>
      <c r="I34" s="75" t="s">
        <v>73</v>
      </c>
      <c r="J34" s="75" t="s">
        <v>58</v>
      </c>
      <c r="K34" s="179">
        <v>45474</v>
      </c>
      <c r="L34" s="180">
        <f t="shared" si="16"/>
        <v>117000</v>
      </c>
      <c r="M34" s="96">
        <f t="shared" si="17"/>
        <v>0</v>
      </c>
      <c r="N34" s="96">
        <f t="shared" si="18"/>
        <v>117000</v>
      </c>
      <c r="O34" s="82" t="e">
        <f t="shared" si="6"/>
        <v>#REF!</v>
      </c>
      <c r="P34" s="188">
        <v>117000</v>
      </c>
      <c r="Q34" s="189">
        <v>0</v>
      </c>
      <c r="R34" s="138">
        <f t="shared" si="7"/>
        <v>117000</v>
      </c>
      <c r="S34" s="183">
        <v>117000</v>
      </c>
      <c r="T34" s="184">
        <v>0</v>
      </c>
      <c r="U34" s="69">
        <f t="shared" si="13"/>
        <v>117000</v>
      </c>
      <c r="V34" s="183">
        <f t="shared" si="14"/>
        <v>0</v>
      </c>
      <c r="W34" s="184">
        <f t="shared" si="4"/>
        <v>0</v>
      </c>
      <c r="X34" s="69">
        <f t="shared" si="15"/>
        <v>0</v>
      </c>
      <c r="Y34" s="183">
        <f t="shared" si="9"/>
        <v>0</v>
      </c>
      <c r="Z34" s="184">
        <f t="shared" si="10"/>
        <v>0</v>
      </c>
      <c r="AA34" s="70">
        <f t="shared" si="11"/>
        <v>0</v>
      </c>
      <c r="AB34" s="69" t="e">
        <f t="shared" si="12"/>
        <v>#REF!</v>
      </c>
      <c r="AC34" s="185" t="s">
        <v>58</v>
      </c>
      <c r="AD34" s="186" t="s">
        <v>58</v>
      </c>
      <c r="AE34" s="186" t="s">
        <v>58</v>
      </c>
      <c r="AF34" s="186" t="s">
        <v>58</v>
      </c>
      <c r="AG34" s="186"/>
      <c r="AH34" s="186" t="s">
        <v>58</v>
      </c>
      <c r="AI34" s="186" t="s">
        <v>58</v>
      </c>
      <c r="AJ34" s="187" t="s">
        <v>58</v>
      </c>
    </row>
    <row r="35" spans="1:36">
      <c r="A35" s="74">
        <v>32</v>
      </c>
      <c r="B35" s="73" t="s">
        <v>131</v>
      </c>
      <c r="C35" s="73" t="s">
        <v>132</v>
      </c>
      <c r="D35" s="74"/>
      <c r="E35" s="75" t="s">
        <v>69</v>
      </c>
      <c r="F35" s="75" t="s">
        <v>116</v>
      </c>
      <c r="G35" s="75"/>
      <c r="H35" s="75" t="s">
        <v>58</v>
      </c>
      <c r="I35" s="75" t="s">
        <v>73</v>
      </c>
      <c r="J35" s="75" t="s">
        <v>73</v>
      </c>
      <c r="K35" s="179">
        <v>45474</v>
      </c>
      <c r="L35" s="180">
        <f t="shared" si="16"/>
        <v>137000</v>
      </c>
      <c r="M35" s="96">
        <f t="shared" si="17"/>
        <v>59000</v>
      </c>
      <c r="N35" s="96">
        <f t="shared" si="18"/>
        <v>196000</v>
      </c>
      <c r="O35" s="82" t="e">
        <f t="shared" si="6"/>
        <v>#REF!</v>
      </c>
      <c r="P35" s="188">
        <v>137000</v>
      </c>
      <c r="Q35" s="189">
        <v>59000</v>
      </c>
      <c r="R35" s="138">
        <f t="shared" si="7"/>
        <v>196000</v>
      </c>
      <c r="S35" s="183">
        <v>137000</v>
      </c>
      <c r="T35" s="184">
        <v>59000</v>
      </c>
      <c r="U35" s="69">
        <f t="shared" si="13"/>
        <v>196000</v>
      </c>
      <c r="V35" s="183">
        <f t="shared" si="14"/>
        <v>0</v>
      </c>
      <c r="W35" s="184">
        <f t="shared" si="4"/>
        <v>0</v>
      </c>
      <c r="X35" s="69">
        <f t="shared" si="15"/>
        <v>0</v>
      </c>
      <c r="Y35" s="183">
        <f t="shared" si="9"/>
        <v>0</v>
      </c>
      <c r="Z35" s="184">
        <f t="shared" si="10"/>
        <v>0</v>
      </c>
      <c r="AA35" s="70">
        <f t="shared" si="11"/>
        <v>0</v>
      </c>
      <c r="AB35" s="69" t="e">
        <f t="shared" si="12"/>
        <v>#REF!</v>
      </c>
      <c r="AC35" s="185" t="s">
        <v>58</v>
      </c>
      <c r="AD35" s="186" t="s">
        <v>58</v>
      </c>
      <c r="AE35" s="186" t="s">
        <v>58</v>
      </c>
      <c r="AF35" s="186" t="s">
        <v>58</v>
      </c>
      <c r="AG35" s="186"/>
      <c r="AH35" s="186" t="s">
        <v>58</v>
      </c>
      <c r="AI35" s="186" t="s">
        <v>58</v>
      </c>
      <c r="AJ35" s="187" t="s">
        <v>58</v>
      </c>
    </row>
    <row r="36" spans="1:36">
      <c r="A36" s="74">
        <v>33</v>
      </c>
      <c r="B36" s="73" t="s">
        <v>133</v>
      </c>
      <c r="C36" s="73" t="s">
        <v>134</v>
      </c>
      <c r="D36" s="74"/>
      <c r="E36" s="75" t="s">
        <v>69</v>
      </c>
      <c r="F36" s="75" t="s">
        <v>72</v>
      </c>
      <c r="G36" s="75"/>
      <c r="H36" s="75" t="s">
        <v>58</v>
      </c>
      <c r="I36" s="75" t="s">
        <v>73</v>
      </c>
      <c r="J36" s="75" t="s">
        <v>73</v>
      </c>
      <c r="K36" s="179">
        <v>45474</v>
      </c>
      <c r="L36" s="180">
        <f t="shared" si="16"/>
        <v>800000</v>
      </c>
      <c r="M36" s="96">
        <f t="shared" si="17"/>
        <v>292000</v>
      </c>
      <c r="N36" s="96">
        <f t="shared" si="18"/>
        <v>1092000</v>
      </c>
      <c r="O36" s="82" t="e">
        <f t="shared" si="6"/>
        <v>#REF!</v>
      </c>
      <c r="P36" s="188">
        <v>800000</v>
      </c>
      <c r="Q36" s="189">
        <v>292000</v>
      </c>
      <c r="R36" s="138">
        <f t="shared" si="7"/>
        <v>1092000</v>
      </c>
      <c r="S36" s="183">
        <v>800000</v>
      </c>
      <c r="T36" s="184">
        <v>292000</v>
      </c>
      <c r="U36" s="69">
        <f t="shared" si="13"/>
        <v>1092000</v>
      </c>
      <c r="V36" s="183">
        <f t="shared" si="14"/>
        <v>0</v>
      </c>
      <c r="W36" s="184">
        <f t="shared" ref="W36:W47" si="19">M36-Q36</f>
        <v>0</v>
      </c>
      <c r="X36" s="69">
        <f t="shared" si="15"/>
        <v>0</v>
      </c>
      <c r="Y36" s="183">
        <f t="shared" si="9"/>
        <v>0</v>
      </c>
      <c r="Z36" s="184">
        <f t="shared" si="10"/>
        <v>0</v>
      </c>
      <c r="AA36" s="70">
        <f t="shared" si="11"/>
        <v>0</v>
      </c>
      <c r="AB36" s="69" t="e">
        <f t="shared" si="12"/>
        <v>#REF!</v>
      </c>
      <c r="AC36" s="185" t="s">
        <v>58</v>
      </c>
      <c r="AD36" s="186" t="s">
        <v>58</v>
      </c>
      <c r="AE36" s="186" t="s">
        <v>58</v>
      </c>
      <c r="AF36" s="186" t="s">
        <v>58</v>
      </c>
      <c r="AG36" s="186"/>
      <c r="AH36" s="186" t="s">
        <v>58</v>
      </c>
      <c r="AI36" s="186" t="s">
        <v>58</v>
      </c>
      <c r="AJ36" s="187" t="s">
        <v>58</v>
      </c>
    </row>
    <row r="37" spans="1:36">
      <c r="A37" s="74">
        <v>34</v>
      </c>
      <c r="B37" s="73" t="s">
        <v>135</v>
      </c>
      <c r="C37" s="73" t="s">
        <v>130</v>
      </c>
      <c r="D37" s="74"/>
      <c r="E37" s="75" t="s">
        <v>69</v>
      </c>
      <c r="F37" s="75" t="s">
        <v>82</v>
      </c>
      <c r="G37" s="75"/>
      <c r="H37" s="75" t="s">
        <v>58</v>
      </c>
      <c r="I37" s="75" t="s">
        <v>73</v>
      </c>
      <c r="J37" s="75" t="s">
        <v>58</v>
      </c>
      <c r="K37" s="179">
        <v>45474</v>
      </c>
      <c r="L37" s="180">
        <f t="shared" si="16"/>
        <v>2603000</v>
      </c>
      <c r="M37" s="96">
        <f t="shared" si="17"/>
        <v>0</v>
      </c>
      <c r="N37" s="96">
        <f t="shared" si="18"/>
        <v>2603000</v>
      </c>
      <c r="O37" s="82" t="e">
        <f t="shared" si="6"/>
        <v>#REF!</v>
      </c>
      <c r="P37" s="188">
        <v>2603000</v>
      </c>
      <c r="Q37" s="189">
        <v>0</v>
      </c>
      <c r="R37" s="138">
        <f t="shared" si="7"/>
        <v>2603000</v>
      </c>
      <c r="S37" s="183">
        <v>2603000</v>
      </c>
      <c r="T37" s="184">
        <v>0</v>
      </c>
      <c r="U37" s="69">
        <f t="shared" si="13"/>
        <v>2603000</v>
      </c>
      <c r="V37" s="183">
        <f t="shared" si="14"/>
        <v>0</v>
      </c>
      <c r="W37" s="184">
        <f t="shared" si="19"/>
        <v>0</v>
      </c>
      <c r="X37" s="69">
        <f t="shared" si="15"/>
        <v>0</v>
      </c>
      <c r="Y37" s="183">
        <f t="shared" si="9"/>
        <v>0</v>
      </c>
      <c r="Z37" s="184">
        <f t="shared" si="10"/>
        <v>0</v>
      </c>
      <c r="AA37" s="70">
        <f t="shared" si="11"/>
        <v>0</v>
      </c>
      <c r="AB37" s="69" t="e">
        <f t="shared" si="12"/>
        <v>#REF!</v>
      </c>
      <c r="AC37" s="185" t="s">
        <v>58</v>
      </c>
      <c r="AD37" s="186" t="s">
        <v>58</v>
      </c>
      <c r="AE37" s="186" t="s">
        <v>58</v>
      </c>
      <c r="AF37" s="186" t="s">
        <v>58</v>
      </c>
      <c r="AG37" s="186"/>
      <c r="AH37" s="186" t="s">
        <v>58</v>
      </c>
      <c r="AI37" s="186" t="s">
        <v>58</v>
      </c>
      <c r="AJ37" s="187" t="s">
        <v>58</v>
      </c>
    </row>
    <row r="38" spans="1:36">
      <c r="A38" s="74">
        <v>35</v>
      </c>
      <c r="B38" s="73" t="s">
        <v>136</v>
      </c>
      <c r="C38" s="73" t="s">
        <v>137</v>
      </c>
      <c r="D38" s="74"/>
      <c r="E38" s="75" t="s">
        <v>69</v>
      </c>
      <c r="F38" s="75" t="s">
        <v>138</v>
      </c>
      <c r="G38" s="75"/>
      <c r="H38" s="75" t="s">
        <v>73</v>
      </c>
      <c r="I38" s="75" t="s">
        <v>73</v>
      </c>
      <c r="J38" s="75" t="s">
        <v>58</v>
      </c>
      <c r="K38" s="179">
        <v>45474</v>
      </c>
      <c r="L38" s="180">
        <f t="shared" si="16"/>
        <v>2030000</v>
      </c>
      <c r="M38" s="96">
        <f t="shared" si="17"/>
        <v>0</v>
      </c>
      <c r="N38" s="96">
        <f t="shared" si="18"/>
        <v>2030000</v>
      </c>
      <c r="O38" s="82" t="e">
        <f t="shared" si="6"/>
        <v>#REF!</v>
      </c>
      <c r="P38" s="188">
        <v>2030000</v>
      </c>
      <c r="Q38" s="189">
        <v>0</v>
      </c>
      <c r="R38" s="138">
        <f t="shared" si="7"/>
        <v>2030000</v>
      </c>
      <c r="S38" s="183">
        <v>2030000</v>
      </c>
      <c r="T38" s="184">
        <v>0</v>
      </c>
      <c r="U38" s="69">
        <f t="shared" si="13"/>
        <v>2030000</v>
      </c>
      <c r="V38" s="183">
        <f t="shared" si="14"/>
        <v>0</v>
      </c>
      <c r="W38" s="184">
        <f t="shared" si="19"/>
        <v>0</v>
      </c>
      <c r="X38" s="69">
        <f t="shared" si="15"/>
        <v>0</v>
      </c>
      <c r="Y38" s="183">
        <f t="shared" si="9"/>
        <v>0</v>
      </c>
      <c r="Z38" s="184">
        <f t="shared" si="10"/>
        <v>0</v>
      </c>
      <c r="AA38" s="70">
        <f t="shared" si="11"/>
        <v>0</v>
      </c>
      <c r="AB38" s="69" t="e">
        <f t="shared" si="12"/>
        <v>#REF!</v>
      </c>
      <c r="AC38" s="185" t="s">
        <v>58</v>
      </c>
      <c r="AD38" s="186" t="s">
        <v>58</v>
      </c>
      <c r="AE38" s="186" t="s">
        <v>58</v>
      </c>
      <c r="AF38" s="186" t="s">
        <v>58</v>
      </c>
      <c r="AG38" s="186"/>
      <c r="AH38" s="186" t="s">
        <v>58</v>
      </c>
      <c r="AI38" s="186" t="s">
        <v>58</v>
      </c>
      <c r="AJ38" s="187" t="s">
        <v>58</v>
      </c>
    </row>
    <row r="39" spans="1:36">
      <c r="A39" s="74">
        <v>36</v>
      </c>
      <c r="B39" s="73" t="s">
        <v>139</v>
      </c>
      <c r="C39" s="73" t="s">
        <v>140</v>
      </c>
      <c r="D39" s="74"/>
      <c r="E39" s="75" t="s">
        <v>141</v>
      </c>
      <c r="F39" s="75" t="s">
        <v>79</v>
      </c>
      <c r="G39" s="75"/>
      <c r="H39" s="75" t="s">
        <v>58</v>
      </c>
      <c r="I39" s="75" t="s">
        <v>73</v>
      </c>
      <c r="J39" s="75" t="s">
        <v>58</v>
      </c>
      <c r="K39" s="179">
        <v>45474</v>
      </c>
      <c r="L39" s="180">
        <f t="shared" si="16"/>
        <v>97000</v>
      </c>
      <c r="M39" s="96">
        <f t="shared" si="17"/>
        <v>0</v>
      </c>
      <c r="N39" s="96">
        <f t="shared" si="18"/>
        <v>97000</v>
      </c>
      <c r="O39" s="82" t="e">
        <f t="shared" si="6"/>
        <v>#REF!</v>
      </c>
      <c r="P39" s="188">
        <v>97000</v>
      </c>
      <c r="Q39" s="189">
        <v>0</v>
      </c>
      <c r="R39" s="138">
        <f t="shared" si="7"/>
        <v>97000</v>
      </c>
      <c r="S39" s="183">
        <v>97000</v>
      </c>
      <c r="T39" s="184">
        <v>0</v>
      </c>
      <c r="U39" s="69">
        <f t="shared" si="13"/>
        <v>97000</v>
      </c>
      <c r="V39" s="183">
        <f t="shared" si="14"/>
        <v>0</v>
      </c>
      <c r="W39" s="184">
        <f t="shared" si="19"/>
        <v>0</v>
      </c>
      <c r="X39" s="69">
        <f t="shared" si="15"/>
        <v>0</v>
      </c>
      <c r="Y39" s="183">
        <f t="shared" si="9"/>
        <v>0</v>
      </c>
      <c r="Z39" s="184">
        <f t="shared" si="10"/>
        <v>0</v>
      </c>
      <c r="AA39" s="70">
        <f t="shared" si="11"/>
        <v>0</v>
      </c>
      <c r="AB39" s="69" t="e">
        <f t="shared" si="12"/>
        <v>#REF!</v>
      </c>
      <c r="AC39" s="185" t="s">
        <v>58</v>
      </c>
      <c r="AD39" s="186" t="s">
        <v>58</v>
      </c>
      <c r="AE39" s="186" t="s">
        <v>58</v>
      </c>
      <c r="AF39" s="186" t="s">
        <v>58</v>
      </c>
      <c r="AG39" s="186"/>
      <c r="AH39" s="186" t="s">
        <v>58</v>
      </c>
      <c r="AI39" s="186" t="s">
        <v>58</v>
      </c>
      <c r="AJ39" s="187" t="s">
        <v>58</v>
      </c>
    </row>
    <row r="40" spans="1:36">
      <c r="A40" s="74">
        <v>37</v>
      </c>
      <c r="B40" s="73" t="s">
        <v>142</v>
      </c>
      <c r="C40" s="73" t="s">
        <v>143</v>
      </c>
      <c r="D40" s="74"/>
      <c r="E40" s="75" t="s">
        <v>144</v>
      </c>
      <c r="F40" s="75" t="s">
        <v>145</v>
      </c>
      <c r="G40" s="75"/>
      <c r="H40" s="75" t="s">
        <v>58</v>
      </c>
      <c r="I40" s="75" t="s">
        <v>73</v>
      </c>
      <c r="J40" s="75" t="s">
        <v>58</v>
      </c>
      <c r="K40" s="179">
        <v>45474</v>
      </c>
      <c r="L40" s="180">
        <f t="shared" si="16"/>
        <v>52000</v>
      </c>
      <c r="M40" s="96">
        <f t="shared" si="17"/>
        <v>0</v>
      </c>
      <c r="N40" s="96">
        <f t="shared" si="18"/>
        <v>52000</v>
      </c>
      <c r="O40" s="82" t="e">
        <f t="shared" si="6"/>
        <v>#REF!</v>
      </c>
      <c r="P40" s="188">
        <v>52000</v>
      </c>
      <c r="Q40" s="189">
        <v>0</v>
      </c>
      <c r="R40" s="138">
        <f t="shared" si="7"/>
        <v>52000</v>
      </c>
      <c r="S40" s="183">
        <v>52000</v>
      </c>
      <c r="T40" s="184">
        <v>0</v>
      </c>
      <c r="U40" s="69">
        <f t="shared" si="13"/>
        <v>52000</v>
      </c>
      <c r="V40" s="183">
        <f t="shared" si="14"/>
        <v>0</v>
      </c>
      <c r="W40" s="184">
        <f t="shared" si="19"/>
        <v>0</v>
      </c>
      <c r="X40" s="69">
        <f t="shared" si="15"/>
        <v>0</v>
      </c>
      <c r="Y40" s="183">
        <f t="shared" si="9"/>
        <v>0</v>
      </c>
      <c r="Z40" s="184">
        <f t="shared" si="10"/>
        <v>0</v>
      </c>
      <c r="AA40" s="70">
        <f t="shared" si="11"/>
        <v>0</v>
      </c>
      <c r="AB40" s="69" t="e">
        <f t="shared" si="12"/>
        <v>#REF!</v>
      </c>
      <c r="AC40" s="185" t="s">
        <v>58</v>
      </c>
      <c r="AD40" s="186" t="s">
        <v>58</v>
      </c>
      <c r="AE40" s="186" t="s">
        <v>58</v>
      </c>
      <c r="AF40" s="186" t="s">
        <v>58</v>
      </c>
      <c r="AG40" s="186"/>
      <c r="AH40" s="186" t="s">
        <v>58</v>
      </c>
      <c r="AI40" s="186" t="s">
        <v>58</v>
      </c>
      <c r="AJ40" s="187" t="s">
        <v>58</v>
      </c>
    </row>
    <row r="41" spans="1:36">
      <c r="A41" s="74">
        <v>39</v>
      </c>
      <c r="B41" s="73" t="s">
        <v>146</v>
      </c>
      <c r="C41" s="73" t="s">
        <v>147</v>
      </c>
      <c r="D41" s="74"/>
      <c r="E41" s="75" t="s">
        <v>148</v>
      </c>
      <c r="F41" s="75" t="s">
        <v>149</v>
      </c>
      <c r="G41" s="75"/>
      <c r="H41" s="75" t="s">
        <v>73</v>
      </c>
      <c r="I41" s="75" t="s">
        <v>73</v>
      </c>
      <c r="J41" s="75" t="s">
        <v>58</v>
      </c>
      <c r="K41" s="179">
        <v>45474</v>
      </c>
      <c r="L41" s="180">
        <f t="shared" si="16"/>
        <v>1334000</v>
      </c>
      <c r="M41" s="96">
        <f t="shared" si="17"/>
        <v>0</v>
      </c>
      <c r="N41" s="96">
        <f t="shared" si="18"/>
        <v>1334000</v>
      </c>
      <c r="O41" s="82" t="e">
        <f t="shared" si="6"/>
        <v>#REF!</v>
      </c>
      <c r="P41" s="188">
        <v>1334000</v>
      </c>
      <c r="Q41" s="189">
        <v>0</v>
      </c>
      <c r="R41" s="138">
        <f t="shared" si="7"/>
        <v>1334000</v>
      </c>
      <c r="S41" s="183">
        <v>1334000</v>
      </c>
      <c r="T41" s="184">
        <v>0</v>
      </c>
      <c r="U41" s="69">
        <f t="shared" si="13"/>
        <v>1334000</v>
      </c>
      <c r="V41" s="183">
        <f t="shared" si="14"/>
        <v>0</v>
      </c>
      <c r="W41" s="184">
        <f t="shared" si="19"/>
        <v>0</v>
      </c>
      <c r="X41" s="69">
        <f t="shared" si="15"/>
        <v>0</v>
      </c>
      <c r="Y41" s="183">
        <f t="shared" si="9"/>
        <v>0</v>
      </c>
      <c r="Z41" s="184">
        <f t="shared" si="10"/>
        <v>0</v>
      </c>
      <c r="AA41" s="70">
        <f t="shared" si="11"/>
        <v>0</v>
      </c>
      <c r="AB41" s="69" t="e">
        <f t="shared" si="12"/>
        <v>#REF!</v>
      </c>
      <c r="AC41" s="185" t="s">
        <v>58</v>
      </c>
      <c r="AD41" s="186" t="s">
        <v>58</v>
      </c>
      <c r="AE41" s="186" t="s">
        <v>58</v>
      </c>
      <c r="AF41" s="186" t="s">
        <v>58</v>
      </c>
      <c r="AG41" s="186"/>
      <c r="AH41" s="186" t="s">
        <v>58</v>
      </c>
      <c r="AI41" s="186" t="s">
        <v>58</v>
      </c>
      <c r="AJ41" s="187" t="s">
        <v>58</v>
      </c>
    </row>
    <row r="42" spans="1:36">
      <c r="A42" s="74">
        <v>40</v>
      </c>
      <c r="B42" s="73" t="s">
        <v>150</v>
      </c>
      <c r="C42" s="73" t="s">
        <v>151</v>
      </c>
      <c r="D42" s="74"/>
      <c r="E42" s="75" t="s">
        <v>148</v>
      </c>
      <c r="F42" s="75" t="s">
        <v>152</v>
      </c>
      <c r="G42" s="75"/>
      <c r="H42" s="75" t="s">
        <v>73</v>
      </c>
      <c r="I42" s="75" t="s">
        <v>73</v>
      </c>
      <c r="J42" s="75" t="s">
        <v>58</v>
      </c>
      <c r="K42" s="179">
        <v>45474</v>
      </c>
      <c r="L42" s="180">
        <f t="shared" si="16"/>
        <v>1282000</v>
      </c>
      <c r="M42" s="96">
        <f t="shared" si="17"/>
        <v>0</v>
      </c>
      <c r="N42" s="96">
        <f t="shared" si="18"/>
        <v>1282000</v>
      </c>
      <c r="O42" s="82" t="e">
        <f t="shared" si="6"/>
        <v>#REF!</v>
      </c>
      <c r="P42" s="188">
        <v>1282000</v>
      </c>
      <c r="Q42" s="189">
        <v>0</v>
      </c>
      <c r="R42" s="138">
        <f t="shared" si="7"/>
        <v>1282000</v>
      </c>
      <c r="S42" s="183">
        <v>1282000</v>
      </c>
      <c r="T42" s="184">
        <v>0</v>
      </c>
      <c r="U42" s="69">
        <f t="shared" si="13"/>
        <v>1282000</v>
      </c>
      <c r="V42" s="183">
        <f t="shared" si="14"/>
        <v>0</v>
      </c>
      <c r="W42" s="184">
        <f t="shared" si="19"/>
        <v>0</v>
      </c>
      <c r="X42" s="69">
        <f t="shared" si="15"/>
        <v>0</v>
      </c>
      <c r="Y42" s="183">
        <f t="shared" si="9"/>
        <v>0</v>
      </c>
      <c r="Z42" s="184">
        <f t="shared" si="10"/>
        <v>0</v>
      </c>
      <c r="AA42" s="70">
        <f t="shared" si="11"/>
        <v>0</v>
      </c>
      <c r="AB42" s="69" t="e">
        <f t="shared" si="12"/>
        <v>#REF!</v>
      </c>
      <c r="AC42" s="185" t="s">
        <v>58</v>
      </c>
      <c r="AD42" s="186" t="s">
        <v>58</v>
      </c>
      <c r="AE42" s="186" t="s">
        <v>58</v>
      </c>
      <c r="AF42" s="186" t="s">
        <v>58</v>
      </c>
      <c r="AG42" s="186"/>
      <c r="AH42" s="186" t="s">
        <v>58</v>
      </c>
      <c r="AI42" s="186" t="s">
        <v>58</v>
      </c>
      <c r="AJ42" s="187" t="s">
        <v>58</v>
      </c>
    </row>
    <row r="43" spans="1:36">
      <c r="A43" s="74">
        <v>41</v>
      </c>
      <c r="B43" s="73" t="s">
        <v>153</v>
      </c>
      <c r="C43" s="73" t="s">
        <v>154</v>
      </c>
      <c r="D43" s="74"/>
      <c r="E43" s="75" t="s">
        <v>64</v>
      </c>
      <c r="F43" s="75" t="s">
        <v>155</v>
      </c>
      <c r="G43" s="75"/>
      <c r="H43" s="75" t="s">
        <v>58</v>
      </c>
      <c r="I43" s="75" t="s">
        <v>73</v>
      </c>
      <c r="J43" s="75" t="s">
        <v>73</v>
      </c>
      <c r="K43" s="179">
        <v>45474</v>
      </c>
      <c r="L43" s="180">
        <f t="shared" si="16"/>
        <v>4737000</v>
      </c>
      <c r="M43" s="96">
        <f t="shared" si="17"/>
        <v>927000</v>
      </c>
      <c r="N43" s="96">
        <f t="shared" si="18"/>
        <v>5664000</v>
      </c>
      <c r="O43" s="82" t="e">
        <f t="shared" si="6"/>
        <v>#REF!</v>
      </c>
      <c r="P43" s="188">
        <v>4737000</v>
      </c>
      <c r="Q43" s="189">
        <v>927000</v>
      </c>
      <c r="R43" s="138">
        <f t="shared" si="7"/>
        <v>5664000</v>
      </c>
      <c r="S43" s="183">
        <v>4737000</v>
      </c>
      <c r="T43" s="184">
        <v>927000</v>
      </c>
      <c r="U43" s="69">
        <f t="shared" si="13"/>
        <v>5664000</v>
      </c>
      <c r="V43" s="183">
        <f t="shared" si="14"/>
        <v>0</v>
      </c>
      <c r="W43" s="184">
        <f t="shared" si="19"/>
        <v>0</v>
      </c>
      <c r="X43" s="69">
        <f t="shared" si="15"/>
        <v>0</v>
      </c>
      <c r="Y43" s="183">
        <f t="shared" si="9"/>
        <v>0</v>
      </c>
      <c r="Z43" s="184">
        <f t="shared" si="10"/>
        <v>0</v>
      </c>
      <c r="AA43" s="70">
        <f t="shared" si="11"/>
        <v>0</v>
      </c>
      <c r="AB43" s="69" t="e">
        <f t="shared" si="12"/>
        <v>#REF!</v>
      </c>
      <c r="AC43" s="185" t="s">
        <v>58</v>
      </c>
      <c r="AD43" s="186" t="s">
        <v>58</v>
      </c>
      <c r="AE43" s="186" t="s">
        <v>58</v>
      </c>
      <c r="AF43" s="186" t="s">
        <v>58</v>
      </c>
      <c r="AG43" s="186"/>
      <c r="AH43" s="186" t="s">
        <v>58</v>
      </c>
      <c r="AI43" s="186" t="s">
        <v>58</v>
      </c>
      <c r="AJ43" s="187" t="s">
        <v>58</v>
      </c>
    </row>
    <row r="44" spans="1:36">
      <c r="A44" s="74">
        <v>42</v>
      </c>
      <c r="B44" s="73" t="s">
        <v>156</v>
      </c>
      <c r="C44" s="73" t="s">
        <v>157</v>
      </c>
      <c r="D44" s="74"/>
      <c r="E44" s="75" t="s">
        <v>56</v>
      </c>
      <c r="F44" s="75" t="s">
        <v>158</v>
      </c>
      <c r="G44" s="75"/>
      <c r="H44" s="75" t="s">
        <v>73</v>
      </c>
      <c r="I44" s="75" t="s">
        <v>73</v>
      </c>
      <c r="J44" s="75" t="s">
        <v>58</v>
      </c>
      <c r="K44" s="179">
        <v>45474</v>
      </c>
      <c r="L44" s="180">
        <f t="shared" si="16"/>
        <v>742000</v>
      </c>
      <c r="M44" s="96">
        <f t="shared" si="17"/>
        <v>0</v>
      </c>
      <c r="N44" s="96">
        <f t="shared" si="18"/>
        <v>742000</v>
      </c>
      <c r="O44" s="82" t="e">
        <f t="shared" si="6"/>
        <v>#REF!</v>
      </c>
      <c r="P44" s="188">
        <v>742000</v>
      </c>
      <c r="Q44" s="189">
        <v>0</v>
      </c>
      <c r="R44" s="138">
        <f t="shared" si="7"/>
        <v>742000</v>
      </c>
      <c r="S44" s="183">
        <v>742000</v>
      </c>
      <c r="T44" s="184">
        <v>0</v>
      </c>
      <c r="U44" s="69">
        <f t="shared" si="13"/>
        <v>742000</v>
      </c>
      <c r="V44" s="183">
        <f t="shared" si="14"/>
        <v>0</v>
      </c>
      <c r="W44" s="184">
        <f t="shared" si="19"/>
        <v>0</v>
      </c>
      <c r="X44" s="69">
        <f t="shared" si="15"/>
        <v>0</v>
      </c>
      <c r="Y44" s="183">
        <f t="shared" si="9"/>
        <v>0</v>
      </c>
      <c r="Z44" s="184">
        <f t="shared" si="10"/>
        <v>0</v>
      </c>
      <c r="AA44" s="70">
        <f t="shared" si="11"/>
        <v>0</v>
      </c>
      <c r="AB44" s="69" t="e">
        <f t="shared" si="12"/>
        <v>#REF!</v>
      </c>
      <c r="AC44" s="185" t="s">
        <v>58</v>
      </c>
      <c r="AD44" s="186" t="s">
        <v>58</v>
      </c>
      <c r="AE44" s="186" t="s">
        <v>58</v>
      </c>
      <c r="AF44" s="186" t="s">
        <v>58</v>
      </c>
      <c r="AG44" s="186"/>
      <c r="AH44" s="186" t="s">
        <v>58</v>
      </c>
      <c r="AI44" s="186" t="s">
        <v>58</v>
      </c>
      <c r="AJ44" s="187" t="s">
        <v>58</v>
      </c>
    </row>
    <row r="45" spans="1:36">
      <c r="A45" s="74">
        <v>43</v>
      </c>
      <c r="B45" s="73" t="s">
        <v>211</v>
      </c>
      <c r="C45" s="73" t="s">
        <v>212</v>
      </c>
      <c r="D45" s="74"/>
      <c r="E45" s="75" t="s">
        <v>213</v>
      </c>
      <c r="F45" s="75" t="s">
        <v>214</v>
      </c>
      <c r="G45" s="75"/>
      <c r="H45" s="75" t="s">
        <v>58</v>
      </c>
      <c r="I45" s="75" t="s">
        <v>73</v>
      </c>
      <c r="J45" s="75" t="s">
        <v>58</v>
      </c>
      <c r="K45" s="179">
        <v>45474</v>
      </c>
      <c r="L45" s="180">
        <f t="shared" ref="L45:L47" si="20">ROUND(P45*ign/igo,afrind)</f>
        <v>85000</v>
      </c>
      <c r="M45" s="96">
        <f t="shared" ref="M45:M47" si="21">ROUND(Q45*iin/iio,afrind)</f>
        <v>0</v>
      </c>
      <c r="N45" s="96">
        <f t="shared" ref="N45:N47" si="22">SUM(L45:M45)</f>
        <v>85000</v>
      </c>
      <c r="O45" s="82" t="e">
        <f t="shared" si="6"/>
        <v>#REF!</v>
      </c>
      <c r="P45" s="84">
        <v>85000</v>
      </c>
      <c r="Q45" s="189">
        <v>0</v>
      </c>
      <c r="R45" s="138">
        <f t="shared" ref="R45:R47" si="23">SUM(P45:Q45)</f>
        <v>85000</v>
      </c>
      <c r="S45" s="183">
        <v>85000</v>
      </c>
      <c r="T45" s="184">
        <v>0</v>
      </c>
      <c r="U45" s="69">
        <f t="shared" ref="U45:U47" si="24">SUM(S45:T45)</f>
        <v>85000</v>
      </c>
      <c r="V45" s="183">
        <f t="shared" ref="V45:V47" si="25">L45-P45</f>
        <v>0</v>
      </c>
      <c r="W45" s="184">
        <f t="shared" si="19"/>
        <v>0</v>
      </c>
      <c r="X45" s="69">
        <f t="shared" ref="X45:X47" si="26">SUM(V45:W45)</f>
        <v>0</v>
      </c>
      <c r="Y45" s="183">
        <f t="shared" si="9"/>
        <v>0</v>
      </c>
      <c r="Z45" s="184">
        <f t="shared" si="10"/>
        <v>0</v>
      </c>
      <c r="AA45" s="70">
        <f t="shared" si="11"/>
        <v>0</v>
      </c>
      <c r="AB45" s="69" t="e">
        <f t="shared" si="12"/>
        <v>#REF!</v>
      </c>
      <c r="AC45" s="185"/>
      <c r="AD45" s="186"/>
      <c r="AE45" s="186"/>
      <c r="AF45" s="186"/>
      <c r="AG45" s="186"/>
      <c r="AH45" s="186"/>
      <c r="AI45" s="186"/>
      <c r="AJ45" s="187"/>
    </row>
    <row r="46" spans="1:36">
      <c r="A46" s="74">
        <v>44</v>
      </c>
      <c r="B46" s="73" t="s">
        <v>217</v>
      </c>
      <c r="C46" s="73" t="s">
        <v>55</v>
      </c>
      <c r="D46" s="74"/>
      <c r="E46" s="75" t="s">
        <v>56</v>
      </c>
      <c r="F46" s="75" t="s">
        <v>219</v>
      </c>
      <c r="G46" s="75"/>
      <c r="H46" s="75" t="s">
        <v>58</v>
      </c>
      <c r="I46" s="75" t="s">
        <v>73</v>
      </c>
      <c r="J46" s="75" t="s">
        <v>58</v>
      </c>
      <c r="K46" s="179">
        <v>45474</v>
      </c>
      <c r="L46" s="180">
        <f t="shared" si="20"/>
        <v>378000</v>
      </c>
      <c r="M46" s="96">
        <f t="shared" si="21"/>
        <v>0</v>
      </c>
      <c r="N46" s="96">
        <f t="shared" si="22"/>
        <v>378000</v>
      </c>
      <c r="O46" s="82" t="e">
        <f t="shared" si="6"/>
        <v>#REF!</v>
      </c>
      <c r="P46" s="84">
        <v>378000</v>
      </c>
      <c r="Q46" s="189">
        <v>0</v>
      </c>
      <c r="R46" s="138">
        <f t="shared" si="23"/>
        <v>378000</v>
      </c>
      <c r="S46" s="183">
        <v>378000</v>
      </c>
      <c r="T46" s="184">
        <v>0</v>
      </c>
      <c r="U46" s="69">
        <f t="shared" si="24"/>
        <v>378000</v>
      </c>
      <c r="V46" s="183">
        <f t="shared" si="25"/>
        <v>0</v>
      </c>
      <c r="W46" s="184">
        <f t="shared" si="19"/>
        <v>0</v>
      </c>
      <c r="X46" s="69">
        <f t="shared" si="26"/>
        <v>0</v>
      </c>
      <c r="Y46" s="183">
        <f t="shared" si="9"/>
        <v>0</v>
      </c>
      <c r="Z46" s="184">
        <f t="shared" si="10"/>
        <v>0</v>
      </c>
      <c r="AA46" s="70">
        <f t="shared" si="11"/>
        <v>0</v>
      </c>
      <c r="AB46" s="69" t="e">
        <f t="shared" si="12"/>
        <v>#REF!</v>
      </c>
      <c r="AC46" s="185"/>
      <c r="AD46" s="186"/>
      <c r="AE46" s="186"/>
      <c r="AF46" s="186"/>
      <c r="AG46" s="186"/>
      <c r="AH46" s="186"/>
      <c r="AI46" s="186"/>
      <c r="AJ46" s="187"/>
    </row>
    <row r="47" spans="1:36">
      <c r="A47" s="74">
        <v>45</v>
      </c>
      <c r="B47" s="73" t="s">
        <v>218</v>
      </c>
      <c r="C47" s="73" t="s">
        <v>55</v>
      </c>
      <c r="D47" s="74"/>
      <c r="E47" s="75" t="s">
        <v>56</v>
      </c>
      <c r="F47" s="75" t="s">
        <v>219</v>
      </c>
      <c r="G47" s="75"/>
      <c r="H47" s="75" t="s">
        <v>58</v>
      </c>
      <c r="I47" s="75" t="s">
        <v>58</v>
      </c>
      <c r="J47" s="75" t="s">
        <v>58</v>
      </c>
      <c r="K47" s="179">
        <v>45474</v>
      </c>
      <c r="L47" s="180">
        <f t="shared" si="20"/>
        <v>254000</v>
      </c>
      <c r="M47" s="96">
        <f t="shared" si="21"/>
        <v>0</v>
      </c>
      <c r="N47" s="96">
        <f t="shared" si="22"/>
        <v>254000</v>
      </c>
      <c r="O47" s="82" t="e">
        <f t="shared" si="6"/>
        <v>#REF!</v>
      </c>
      <c r="P47" s="84">
        <v>254000</v>
      </c>
      <c r="Q47" s="189">
        <v>0</v>
      </c>
      <c r="R47" s="138">
        <f t="shared" si="23"/>
        <v>254000</v>
      </c>
      <c r="S47" s="183">
        <v>254000</v>
      </c>
      <c r="T47" s="184">
        <v>0</v>
      </c>
      <c r="U47" s="69">
        <f t="shared" si="24"/>
        <v>254000</v>
      </c>
      <c r="V47" s="183">
        <f t="shared" si="25"/>
        <v>0</v>
      </c>
      <c r="W47" s="184">
        <f t="shared" si="19"/>
        <v>0</v>
      </c>
      <c r="X47" s="69">
        <f t="shared" si="26"/>
        <v>0</v>
      </c>
      <c r="Y47" s="183">
        <f t="shared" si="9"/>
        <v>0</v>
      </c>
      <c r="Z47" s="184">
        <f t="shared" si="10"/>
        <v>0</v>
      </c>
      <c r="AA47" s="70">
        <f t="shared" si="11"/>
        <v>0</v>
      </c>
      <c r="AB47" s="69" t="e">
        <f t="shared" si="12"/>
        <v>#REF!</v>
      </c>
      <c r="AC47" s="185"/>
      <c r="AD47" s="186"/>
      <c r="AE47" s="186"/>
      <c r="AF47" s="186"/>
      <c r="AG47" s="186"/>
      <c r="AH47" s="186"/>
      <c r="AI47" s="186"/>
      <c r="AJ47" s="187"/>
    </row>
    <row r="48" spans="1:36">
      <c r="A48" s="74">
        <v>47</v>
      </c>
      <c r="B48" s="73" t="s">
        <v>239</v>
      </c>
      <c r="C48" s="73" t="s">
        <v>240</v>
      </c>
      <c r="D48" s="74"/>
      <c r="E48" s="75" t="s">
        <v>56</v>
      </c>
      <c r="F48" s="75" t="s">
        <v>241</v>
      </c>
      <c r="G48" s="75"/>
      <c r="H48" s="75" t="s">
        <v>73</v>
      </c>
      <c r="I48" s="75" t="s">
        <v>73</v>
      </c>
      <c r="J48" s="75" t="s">
        <v>73</v>
      </c>
      <c r="K48" s="179">
        <v>45741</v>
      </c>
      <c r="L48" s="180">
        <f t="shared" ref="L48:L53" si="27">ROUND(P48*ign/igo,afrind)</f>
        <v>2420000</v>
      </c>
      <c r="M48" s="96">
        <f t="shared" ref="M48:M53" si="28">ROUND(Q48*iin/iio,afrind)</f>
        <v>115000</v>
      </c>
      <c r="N48" s="96">
        <f t="shared" ref="N48:N53" si="29">SUM(L48:M48)</f>
        <v>2535000</v>
      </c>
      <c r="O48" s="82" t="e">
        <f t="shared" si="6"/>
        <v>#REF!</v>
      </c>
      <c r="P48" s="84">
        <v>2420000</v>
      </c>
      <c r="Q48" s="189">
        <v>114950</v>
      </c>
      <c r="R48" s="138">
        <f t="shared" ref="R48:R53" si="30">SUM(P48:Q48)</f>
        <v>2534950</v>
      </c>
      <c r="S48" s="183">
        <v>0</v>
      </c>
      <c r="T48" s="184">
        <v>0</v>
      </c>
      <c r="U48" s="69">
        <f t="shared" ref="U48:U53" si="31">SUM(S48:T48)</f>
        <v>0</v>
      </c>
      <c r="V48" s="183">
        <f t="shared" ref="V48:W53" si="32">L48-P48</f>
        <v>0</v>
      </c>
      <c r="W48" s="184">
        <f t="shared" si="32"/>
        <v>50</v>
      </c>
      <c r="X48" s="69">
        <f t="shared" ref="X48:X53" si="33">SUM(V48:W48)</f>
        <v>50</v>
      </c>
      <c r="Y48" s="183">
        <f t="shared" si="9"/>
        <v>2420000</v>
      </c>
      <c r="Z48" s="184">
        <f t="shared" si="10"/>
        <v>114950</v>
      </c>
      <c r="AA48" s="70">
        <f t="shared" si="11"/>
        <v>2534950</v>
      </c>
      <c r="AB48" s="69" t="e">
        <f t="shared" si="12"/>
        <v>#REF!</v>
      </c>
      <c r="AC48" s="185" t="s">
        <v>58</v>
      </c>
      <c r="AD48" s="186"/>
      <c r="AE48" s="186"/>
      <c r="AF48" s="186" t="s">
        <v>58</v>
      </c>
      <c r="AG48" s="186"/>
      <c r="AH48" s="186"/>
      <c r="AI48" s="186" t="s">
        <v>58</v>
      </c>
      <c r="AJ48" s="187" t="s">
        <v>58</v>
      </c>
    </row>
    <row r="49" spans="1:36" ht="20">
      <c r="A49" s="74">
        <v>48</v>
      </c>
      <c r="B49" s="73" t="s">
        <v>242</v>
      </c>
      <c r="C49" s="73" t="s">
        <v>243</v>
      </c>
      <c r="D49" s="74"/>
      <c r="E49" s="75" t="s">
        <v>141</v>
      </c>
      <c r="F49" s="75" t="s">
        <v>244</v>
      </c>
      <c r="G49" s="75"/>
      <c r="H49" s="75"/>
      <c r="I49" s="75" t="s">
        <v>58</v>
      </c>
      <c r="J49" s="75" t="s">
        <v>58</v>
      </c>
      <c r="K49" s="179" t="s">
        <v>9</v>
      </c>
      <c r="L49" s="180">
        <f t="shared" si="27"/>
        <v>1877000</v>
      </c>
      <c r="M49" s="96">
        <f t="shared" si="28"/>
        <v>21000</v>
      </c>
      <c r="N49" s="96">
        <f t="shared" si="29"/>
        <v>1898000</v>
      </c>
      <c r="O49" s="82" t="e">
        <f t="shared" si="6"/>
        <v>#REF!</v>
      </c>
      <c r="P49" s="84">
        <v>1877000</v>
      </c>
      <c r="Q49" s="189">
        <v>21000</v>
      </c>
      <c r="R49" s="138">
        <f t="shared" si="30"/>
        <v>1898000</v>
      </c>
      <c r="S49" s="183">
        <v>0</v>
      </c>
      <c r="T49" s="184">
        <v>0</v>
      </c>
      <c r="U49" s="69">
        <f t="shared" si="31"/>
        <v>0</v>
      </c>
      <c r="V49" s="183">
        <f t="shared" si="32"/>
        <v>0</v>
      </c>
      <c r="W49" s="184">
        <f t="shared" si="32"/>
        <v>0</v>
      </c>
      <c r="X49" s="69">
        <f t="shared" si="33"/>
        <v>0</v>
      </c>
      <c r="Y49" s="183">
        <f t="shared" si="9"/>
        <v>1877000</v>
      </c>
      <c r="Z49" s="184">
        <f t="shared" si="10"/>
        <v>21000</v>
      </c>
      <c r="AA49" s="70">
        <f t="shared" si="11"/>
        <v>1898000</v>
      </c>
      <c r="AB49" s="69" t="e">
        <f t="shared" si="12"/>
        <v>#REF!</v>
      </c>
      <c r="AC49" s="185"/>
      <c r="AD49" s="186"/>
      <c r="AE49" s="186"/>
      <c r="AF49" s="186" t="s">
        <v>58</v>
      </c>
      <c r="AG49" s="186"/>
      <c r="AH49" s="186"/>
      <c r="AI49" s="186" t="s">
        <v>58</v>
      </c>
      <c r="AJ49" s="187" t="s">
        <v>58</v>
      </c>
    </row>
    <row r="50" spans="1:36">
      <c r="A50" s="74">
        <v>49</v>
      </c>
      <c r="B50" s="73" t="s">
        <v>245</v>
      </c>
      <c r="C50" s="73" t="s">
        <v>55</v>
      </c>
      <c r="D50" s="74"/>
      <c r="E50" s="75" t="s">
        <v>56</v>
      </c>
      <c r="F50" s="75" t="s">
        <v>246</v>
      </c>
      <c r="G50" s="75"/>
      <c r="H50" s="75" t="s">
        <v>58</v>
      </c>
      <c r="I50" s="75" t="s">
        <v>58</v>
      </c>
      <c r="J50" s="75" t="s">
        <v>58</v>
      </c>
      <c r="K50" s="179" t="s">
        <v>9</v>
      </c>
      <c r="L50" s="180">
        <f t="shared" si="27"/>
        <v>0</v>
      </c>
      <c r="M50" s="96">
        <f t="shared" si="28"/>
        <v>0</v>
      </c>
      <c r="N50" s="96">
        <f t="shared" si="29"/>
        <v>0</v>
      </c>
      <c r="O50" s="82" t="e">
        <f t="shared" si="6"/>
        <v>#REF!</v>
      </c>
      <c r="P50" s="84">
        <v>0</v>
      </c>
      <c r="Q50" s="189">
        <v>0</v>
      </c>
      <c r="R50" s="138">
        <f t="shared" si="30"/>
        <v>0</v>
      </c>
      <c r="S50" s="183">
        <v>0</v>
      </c>
      <c r="T50" s="184">
        <v>0</v>
      </c>
      <c r="U50" s="69">
        <f t="shared" si="31"/>
        <v>0</v>
      </c>
      <c r="V50" s="183">
        <f t="shared" si="32"/>
        <v>0</v>
      </c>
      <c r="W50" s="184">
        <f t="shared" si="32"/>
        <v>0</v>
      </c>
      <c r="X50" s="69">
        <f t="shared" si="33"/>
        <v>0</v>
      </c>
      <c r="Y50" s="183">
        <f t="shared" si="9"/>
        <v>0</v>
      </c>
      <c r="Z50" s="184">
        <f t="shared" si="10"/>
        <v>0</v>
      </c>
      <c r="AA50" s="70">
        <f t="shared" si="11"/>
        <v>0</v>
      </c>
      <c r="AB50" s="69" t="e">
        <f t="shared" si="12"/>
        <v>#REF!</v>
      </c>
      <c r="AC50" s="185" t="s">
        <v>58</v>
      </c>
      <c r="AD50" s="186"/>
      <c r="AE50" s="186"/>
      <c r="AF50" s="186" t="s">
        <v>58</v>
      </c>
      <c r="AG50" s="186"/>
      <c r="AH50" s="186"/>
      <c r="AI50" s="186" t="s">
        <v>58</v>
      </c>
      <c r="AJ50" s="187" t="s">
        <v>58</v>
      </c>
    </row>
    <row r="51" spans="1:36">
      <c r="A51" s="74"/>
      <c r="B51" s="73" t="s">
        <v>37</v>
      </c>
      <c r="C51" s="73"/>
      <c r="D51" s="74"/>
      <c r="E51" s="75" t="s">
        <v>9</v>
      </c>
      <c r="F51" s="75" t="s">
        <v>9</v>
      </c>
      <c r="G51" s="75"/>
      <c r="H51" s="75"/>
      <c r="I51" s="75"/>
      <c r="J51" s="75"/>
      <c r="K51" s="174" t="s">
        <v>9</v>
      </c>
      <c r="L51" s="80">
        <f t="shared" si="27"/>
        <v>0</v>
      </c>
      <c r="M51" s="81">
        <f t="shared" si="28"/>
        <v>0</v>
      </c>
      <c r="N51" s="96">
        <f t="shared" si="29"/>
        <v>0</v>
      </c>
      <c r="O51" s="82" t="e">
        <f t="shared" si="6"/>
        <v>#REF!</v>
      </c>
      <c r="P51" s="83">
        <v>0</v>
      </c>
      <c r="Q51" s="125">
        <v>0</v>
      </c>
      <c r="R51" s="138">
        <f t="shared" si="30"/>
        <v>0</v>
      </c>
      <c r="S51" s="20">
        <v>0</v>
      </c>
      <c r="T51" s="21">
        <v>0</v>
      </c>
      <c r="U51" s="69">
        <f t="shared" si="31"/>
        <v>0</v>
      </c>
      <c r="V51" s="20">
        <f t="shared" si="32"/>
        <v>0</v>
      </c>
      <c r="W51" s="21">
        <f t="shared" si="32"/>
        <v>0</v>
      </c>
      <c r="X51" s="69">
        <f t="shared" si="33"/>
        <v>0</v>
      </c>
      <c r="Y51" s="20">
        <f t="shared" si="9"/>
        <v>0</v>
      </c>
      <c r="Z51" s="21">
        <f t="shared" si="10"/>
        <v>0</v>
      </c>
      <c r="AA51" s="70">
        <f t="shared" si="11"/>
        <v>0</v>
      </c>
      <c r="AB51" s="69" t="e">
        <f t="shared" si="12"/>
        <v>#REF!</v>
      </c>
      <c r="AC51" s="145"/>
      <c r="AD51" s="147"/>
      <c r="AE51" s="147"/>
      <c r="AF51" s="147"/>
      <c r="AG51" s="147"/>
      <c r="AH51" s="147"/>
      <c r="AI51" s="147"/>
      <c r="AJ51" s="141"/>
    </row>
    <row r="52" spans="1:36">
      <c r="A52" s="74"/>
      <c r="B52" s="73" t="s">
        <v>37</v>
      </c>
      <c r="C52" s="73"/>
      <c r="D52" s="74"/>
      <c r="E52" s="75" t="s">
        <v>9</v>
      </c>
      <c r="F52" s="75" t="s">
        <v>9</v>
      </c>
      <c r="G52" s="75"/>
      <c r="H52" s="75"/>
      <c r="I52" s="75"/>
      <c r="J52" s="75"/>
      <c r="K52" s="174" t="s">
        <v>9</v>
      </c>
      <c r="L52" s="80">
        <f t="shared" si="27"/>
        <v>0</v>
      </c>
      <c r="M52" s="81">
        <f t="shared" si="28"/>
        <v>0</v>
      </c>
      <c r="N52" s="96">
        <f t="shared" si="29"/>
        <v>0</v>
      </c>
      <c r="O52" s="82" t="e">
        <f t="shared" si="6"/>
        <v>#REF!</v>
      </c>
      <c r="P52" s="83">
        <v>0</v>
      </c>
      <c r="Q52" s="125">
        <v>0</v>
      </c>
      <c r="R52" s="138">
        <f t="shared" si="30"/>
        <v>0</v>
      </c>
      <c r="S52" s="20">
        <v>0</v>
      </c>
      <c r="T52" s="21">
        <v>0</v>
      </c>
      <c r="U52" s="69">
        <f t="shared" si="31"/>
        <v>0</v>
      </c>
      <c r="V52" s="20">
        <f t="shared" si="32"/>
        <v>0</v>
      </c>
      <c r="W52" s="21">
        <f t="shared" si="32"/>
        <v>0</v>
      </c>
      <c r="X52" s="69">
        <f t="shared" si="33"/>
        <v>0</v>
      </c>
      <c r="Y52" s="20">
        <f t="shared" si="9"/>
        <v>0</v>
      </c>
      <c r="Z52" s="21">
        <f t="shared" si="10"/>
        <v>0</v>
      </c>
      <c r="AA52" s="70">
        <f t="shared" si="11"/>
        <v>0</v>
      </c>
      <c r="AB52" s="69" t="e">
        <f t="shared" si="12"/>
        <v>#REF!</v>
      </c>
      <c r="AC52" s="145"/>
      <c r="AD52" s="147"/>
      <c r="AE52" s="147"/>
      <c r="AF52" s="147"/>
      <c r="AG52" s="147"/>
      <c r="AH52" s="147"/>
      <c r="AI52" s="147"/>
      <c r="AJ52" s="141"/>
    </row>
    <row r="53" spans="1:36">
      <c r="A53" s="74"/>
      <c r="B53" s="73" t="s">
        <v>37</v>
      </c>
      <c r="C53" s="73"/>
      <c r="D53" s="74"/>
      <c r="E53" s="75" t="s">
        <v>9</v>
      </c>
      <c r="F53" s="75" t="s">
        <v>9</v>
      </c>
      <c r="G53" s="75"/>
      <c r="H53" s="75"/>
      <c r="I53" s="75"/>
      <c r="J53" s="75"/>
      <c r="K53" s="174" t="s">
        <v>9</v>
      </c>
      <c r="L53" s="80">
        <f t="shared" si="27"/>
        <v>0</v>
      </c>
      <c r="M53" s="81">
        <f t="shared" si="28"/>
        <v>0</v>
      </c>
      <c r="N53" s="96">
        <f t="shared" si="29"/>
        <v>0</v>
      </c>
      <c r="O53" s="82" t="e">
        <f t="shared" si="6"/>
        <v>#REF!</v>
      </c>
      <c r="P53" s="83">
        <v>0</v>
      </c>
      <c r="Q53" s="125">
        <v>0</v>
      </c>
      <c r="R53" s="138">
        <f t="shared" si="30"/>
        <v>0</v>
      </c>
      <c r="S53" s="20">
        <v>0</v>
      </c>
      <c r="T53" s="21">
        <v>0</v>
      </c>
      <c r="U53" s="69">
        <f t="shared" si="31"/>
        <v>0</v>
      </c>
      <c r="V53" s="20">
        <f t="shared" si="32"/>
        <v>0</v>
      </c>
      <c r="W53" s="21">
        <f t="shared" si="32"/>
        <v>0</v>
      </c>
      <c r="X53" s="69">
        <f t="shared" si="33"/>
        <v>0</v>
      </c>
      <c r="Y53" s="20">
        <f t="shared" si="9"/>
        <v>0</v>
      </c>
      <c r="Z53" s="21">
        <f t="shared" si="10"/>
        <v>0</v>
      </c>
      <c r="AA53" s="70">
        <f t="shared" si="11"/>
        <v>0</v>
      </c>
      <c r="AB53" s="69" t="e">
        <f t="shared" si="12"/>
        <v>#REF!</v>
      </c>
      <c r="AC53" s="145"/>
      <c r="AD53" s="147"/>
      <c r="AE53" s="147"/>
      <c r="AF53" s="147"/>
      <c r="AG53" s="147"/>
      <c r="AH53" s="147"/>
      <c r="AI53" s="147"/>
      <c r="AJ53" s="155"/>
    </row>
    <row r="54" spans="1:36">
      <c r="A54" s="74"/>
      <c r="B54" s="73"/>
      <c r="C54" s="73"/>
      <c r="D54" s="74"/>
      <c r="E54" s="75"/>
      <c r="F54" s="75"/>
      <c r="G54" s="75"/>
      <c r="H54" s="75"/>
      <c r="I54" s="75"/>
      <c r="J54" s="75"/>
      <c r="K54" s="174"/>
      <c r="L54" s="80"/>
      <c r="M54" s="81"/>
      <c r="N54" s="96"/>
      <c r="O54" s="82"/>
      <c r="P54" s="83"/>
      <c r="Q54" s="125"/>
      <c r="R54" s="84"/>
      <c r="S54" s="164"/>
      <c r="T54" s="165"/>
      <c r="U54" s="71"/>
      <c r="V54" s="20"/>
      <c r="W54" s="163"/>
      <c r="X54" s="71"/>
      <c r="Y54" s="164"/>
      <c r="Z54" s="163"/>
      <c r="AA54" s="72"/>
      <c r="AB54" s="158"/>
      <c r="AC54" s="162"/>
      <c r="AD54" s="156"/>
      <c r="AE54" s="157"/>
      <c r="AF54" s="157"/>
      <c r="AG54" s="157"/>
      <c r="AH54" s="157"/>
      <c r="AI54" s="157"/>
      <c r="AJ54" s="159"/>
    </row>
    <row r="55" spans="1:36" ht="13.5" thickBot="1">
      <c r="A55" s="24"/>
      <c r="B55" s="23" t="s">
        <v>38</v>
      </c>
      <c r="C55" s="25"/>
      <c r="D55" s="24"/>
      <c r="E55" s="26"/>
      <c r="F55" s="26"/>
      <c r="G55" s="26"/>
      <c r="H55" s="26"/>
      <c r="I55" s="26"/>
      <c r="J55" s="26"/>
      <c r="K55" s="60"/>
      <c r="L55" s="57">
        <f>SUM(L6:L54)</f>
        <v>74210000</v>
      </c>
      <c r="M55" s="57">
        <f>SUM(M6:M54)</f>
        <v>8341000</v>
      </c>
      <c r="N55" s="57">
        <f>SUM(N6:N54)</f>
        <v>82551000</v>
      </c>
      <c r="O55" s="57" t="e">
        <f>SUM(O6:O54)</f>
        <v>#REF!</v>
      </c>
      <c r="P55" s="139">
        <v>67421000</v>
      </c>
      <c r="Q55" s="139">
        <v>8161000</v>
      </c>
      <c r="R55" s="139">
        <f>SUM(R6:R54)</f>
        <v>82551023</v>
      </c>
      <c r="S55" s="57">
        <v>67421000</v>
      </c>
      <c r="T55" s="57">
        <v>8161000</v>
      </c>
      <c r="U55" s="57">
        <f t="shared" ref="U55:AB55" si="34">SUM(U6:U54)</f>
        <v>76011000</v>
      </c>
      <c r="V55" s="57">
        <f t="shared" si="34"/>
        <v>-73</v>
      </c>
      <c r="W55" s="57">
        <f t="shared" si="34"/>
        <v>50</v>
      </c>
      <c r="X55" s="57">
        <f t="shared" si="34"/>
        <v>-23</v>
      </c>
      <c r="Y55" s="57">
        <f t="shared" si="34"/>
        <v>6404073</v>
      </c>
      <c r="Z55" s="57">
        <f t="shared" si="34"/>
        <v>135950</v>
      </c>
      <c r="AA55" s="57">
        <f t="shared" si="34"/>
        <v>6540023</v>
      </c>
      <c r="AB55" s="58" t="e">
        <f t="shared" si="34"/>
        <v>#REF!</v>
      </c>
      <c r="AC55" s="166"/>
      <c r="AD55" s="167"/>
      <c r="AE55" s="167"/>
      <c r="AF55" s="167"/>
      <c r="AG55" s="167"/>
      <c r="AH55" s="167"/>
      <c r="AI55" s="167"/>
      <c r="AJ55" s="168"/>
    </row>
    <row r="56" spans="1:36" ht="13.5" thickTop="1">
      <c r="A56" s="18"/>
      <c r="B56" s="59"/>
      <c r="C56" s="17"/>
      <c r="D56" s="18"/>
      <c r="E56" s="19"/>
      <c r="F56" s="19"/>
      <c r="G56" s="19"/>
      <c r="H56" s="19"/>
      <c r="I56" s="19"/>
      <c r="J56" s="19"/>
      <c r="K56" s="175"/>
      <c r="L56" s="130"/>
      <c r="M56" s="131"/>
      <c r="N56" s="131"/>
      <c r="O56" s="132"/>
      <c r="P56" s="65"/>
      <c r="Q56" s="81"/>
      <c r="R56" s="30"/>
      <c r="S56" s="65"/>
      <c r="T56" s="66"/>
      <c r="U56" s="66"/>
      <c r="V56" s="65"/>
      <c r="W56" s="66"/>
      <c r="X56" s="66"/>
      <c r="Y56" s="65"/>
      <c r="Z56" s="66"/>
      <c r="AA56" s="67"/>
      <c r="AB56" s="68"/>
      <c r="AC56" s="146"/>
      <c r="AD56" s="148"/>
      <c r="AE56" s="148"/>
      <c r="AF56" s="148"/>
      <c r="AG56" s="148"/>
      <c r="AH56" s="148"/>
      <c r="AI56" s="148"/>
      <c r="AJ56" s="160"/>
    </row>
    <row r="57" spans="1:36">
      <c r="A57" s="77"/>
      <c r="B57" s="76" t="s">
        <v>172</v>
      </c>
      <c r="C57" s="78"/>
      <c r="D57" s="77"/>
      <c r="E57" s="79"/>
      <c r="F57" s="79"/>
      <c r="G57" s="79"/>
      <c r="H57" s="79"/>
      <c r="I57" s="79"/>
      <c r="J57" s="79"/>
      <c r="K57" s="176"/>
      <c r="L57" s="80"/>
      <c r="M57" s="81"/>
      <c r="N57" s="97"/>
      <c r="O57" s="85"/>
      <c r="P57" s="80"/>
      <c r="Q57" s="81"/>
      <c r="R57" s="30"/>
      <c r="S57" s="20"/>
      <c r="T57" s="21"/>
      <c r="U57" s="30"/>
      <c r="V57" s="20"/>
      <c r="W57" s="21"/>
      <c r="X57" s="30"/>
      <c r="Y57" s="20"/>
      <c r="Z57" s="21"/>
      <c r="AA57" s="48"/>
      <c r="AB57" s="30"/>
      <c r="AC57" s="146"/>
      <c r="AD57" s="148"/>
      <c r="AE57" s="148"/>
      <c r="AF57" s="148"/>
      <c r="AG57" s="148"/>
      <c r="AH57" s="148"/>
      <c r="AI57" s="148"/>
      <c r="AJ57" s="160"/>
    </row>
    <row r="58" spans="1:36">
      <c r="A58" s="74">
        <v>1</v>
      </c>
      <c r="B58" s="73" t="s">
        <v>173</v>
      </c>
      <c r="C58" s="73" t="s">
        <v>182</v>
      </c>
      <c r="D58" s="74"/>
      <c r="E58" s="75" t="s">
        <v>56</v>
      </c>
      <c r="F58" s="75" t="s">
        <v>194</v>
      </c>
      <c r="G58" s="73"/>
      <c r="H58" s="73" t="s">
        <v>73</v>
      </c>
      <c r="I58" s="73" t="s">
        <v>73</v>
      </c>
      <c r="J58" s="73" t="s">
        <v>73</v>
      </c>
      <c r="K58" s="174">
        <v>45474</v>
      </c>
      <c r="L58" s="80">
        <f t="shared" ref="L58:L70" si="35">ROUND(P58*ign/igo,afrind)</f>
        <v>5779000</v>
      </c>
      <c r="M58" s="81">
        <f t="shared" ref="M58:M70" si="36">ROUND(Q58*iin/iio,afrind)</f>
        <v>941000</v>
      </c>
      <c r="N58" s="96">
        <f>SUM(L58:M58)</f>
        <v>6720000</v>
      </c>
      <c r="O58" s="82" t="e">
        <f>ROUND(N58*premieOW/1000,2)</f>
        <v>#REF!</v>
      </c>
      <c r="P58" s="80">
        <v>5779000</v>
      </c>
      <c r="Q58" s="81">
        <v>941000</v>
      </c>
      <c r="R58" s="138">
        <f t="shared" ref="R58:R79" si="37">SUM(P58:Q58)</f>
        <v>6720000</v>
      </c>
      <c r="S58" s="80">
        <v>5779000</v>
      </c>
      <c r="T58" s="81">
        <v>941000</v>
      </c>
      <c r="U58" s="69">
        <f t="shared" ref="U58:U79" si="38">SUM(S58:T58)</f>
        <v>6720000</v>
      </c>
      <c r="V58" s="20">
        <f>L58-P58</f>
        <v>0</v>
      </c>
      <c r="W58" s="21">
        <f>M58-Q58</f>
        <v>0</v>
      </c>
      <c r="X58" s="69">
        <f>SUM(V58:W58)</f>
        <v>0</v>
      </c>
      <c r="Y58" s="20">
        <f>P58-S58</f>
        <v>0</v>
      </c>
      <c r="Z58" s="21">
        <f>Q58-T58</f>
        <v>0</v>
      </c>
      <c r="AA58" s="70">
        <f>SUM(Y58:Z58)</f>
        <v>0</v>
      </c>
      <c r="AB58" s="69" t="e">
        <f>ROUND(AA58*premieGM,2)</f>
        <v>#REF!</v>
      </c>
      <c r="AC58" s="145" t="s">
        <v>58</v>
      </c>
      <c r="AD58" s="147" t="s">
        <v>73</v>
      </c>
      <c r="AE58" s="147" t="s">
        <v>58</v>
      </c>
      <c r="AF58" s="147" t="s">
        <v>58</v>
      </c>
      <c r="AG58" s="147"/>
      <c r="AH58" s="147" t="s">
        <v>73</v>
      </c>
      <c r="AI58" s="147" t="s">
        <v>58</v>
      </c>
      <c r="AJ58" s="155" t="s">
        <v>58</v>
      </c>
    </row>
    <row r="59" spans="1:36">
      <c r="A59" s="74">
        <v>2</v>
      </c>
      <c r="B59" s="73" t="s">
        <v>220</v>
      </c>
      <c r="C59" s="73" t="s">
        <v>221</v>
      </c>
      <c r="D59" s="74"/>
      <c r="E59" s="75" t="s">
        <v>222</v>
      </c>
      <c r="F59" s="75" t="s">
        <v>223</v>
      </c>
      <c r="G59" s="73"/>
      <c r="H59" s="73" t="s">
        <v>58</v>
      </c>
      <c r="I59" s="73" t="s">
        <v>73</v>
      </c>
      <c r="J59" s="73" t="s">
        <v>73</v>
      </c>
      <c r="K59" s="174">
        <v>45474</v>
      </c>
      <c r="L59" s="80">
        <f t="shared" si="35"/>
        <v>1919000</v>
      </c>
      <c r="M59" s="81">
        <f t="shared" si="36"/>
        <v>292000</v>
      </c>
      <c r="N59" s="96">
        <f>SUM(L59:M59)</f>
        <v>2211000</v>
      </c>
      <c r="O59" s="82" t="e">
        <f t="shared" ref="O59:O79" si="39">ROUND(N59*premieOW/1000,2)</f>
        <v>#REF!</v>
      </c>
      <c r="P59" s="80">
        <v>1919000</v>
      </c>
      <c r="Q59" s="81">
        <v>292000</v>
      </c>
      <c r="R59" s="138">
        <f t="shared" si="37"/>
        <v>2211000</v>
      </c>
      <c r="S59" s="80">
        <v>1919000</v>
      </c>
      <c r="T59" s="81">
        <v>292000</v>
      </c>
      <c r="U59" s="69">
        <f t="shared" si="38"/>
        <v>2211000</v>
      </c>
      <c r="V59" s="20">
        <f>L59-P59</f>
        <v>0</v>
      </c>
      <c r="W59" s="21">
        <f>M59-Q59</f>
        <v>0</v>
      </c>
      <c r="X59" s="69">
        <f>SUM(V59:W59)</f>
        <v>0</v>
      </c>
      <c r="Y59" s="20">
        <f>P59-S59</f>
        <v>0</v>
      </c>
      <c r="Z59" s="21">
        <f>Q59-T59</f>
        <v>0</v>
      </c>
      <c r="AA59" s="70">
        <f>SUM(Y59:Z59)</f>
        <v>0</v>
      </c>
      <c r="AB59" s="69" t="e">
        <f t="shared" ref="AB59:AB79" si="40">ROUND(AA59*premieGM,2)</f>
        <v>#REF!</v>
      </c>
      <c r="AC59" s="145" t="s">
        <v>58</v>
      </c>
      <c r="AD59" s="147" t="s">
        <v>58</v>
      </c>
      <c r="AE59" s="147" t="s">
        <v>58</v>
      </c>
      <c r="AF59" s="147" t="s">
        <v>73</v>
      </c>
      <c r="AG59" s="147" t="s">
        <v>162</v>
      </c>
      <c r="AH59" s="147" t="s">
        <v>58</v>
      </c>
      <c r="AI59" s="147" t="s">
        <v>58</v>
      </c>
      <c r="AJ59" s="141" t="s">
        <v>58</v>
      </c>
    </row>
    <row r="60" spans="1:36">
      <c r="A60" s="74">
        <v>3</v>
      </c>
      <c r="B60" s="73" t="s">
        <v>174</v>
      </c>
      <c r="C60" s="73" t="s">
        <v>183</v>
      </c>
      <c r="D60" s="74"/>
      <c r="E60" s="75" t="s">
        <v>90</v>
      </c>
      <c r="F60" s="75" t="s">
        <v>195</v>
      </c>
      <c r="G60" s="73"/>
      <c r="H60" s="73" t="s">
        <v>73</v>
      </c>
      <c r="I60" s="73" t="s">
        <v>73</v>
      </c>
      <c r="J60" s="73" t="s">
        <v>73</v>
      </c>
      <c r="K60" s="174">
        <v>45474</v>
      </c>
      <c r="L60" s="80">
        <f t="shared" si="35"/>
        <v>3325000</v>
      </c>
      <c r="M60" s="81">
        <f t="shared" si="36"/>
        <v>422000</v>
      </c>
      <c r="N60" s="96">
        <f t="shared" ref="N60:N70" si="41">SUM(L60:M60)</f>
        <v>3747000</v>
      </c>
      <c r="O60" s="82" t="e">
        <f t="shared" si="39"/>
        <v>#REF!</v>
      </c>
      <c r="P60" s="80">
        <v>3325000</v>
      </c>
      <c r="Q60" s="81">
        <v>422000</v>
      </c>
      <c r="R60" s="138">
        <f t="shared" si="37"/>
        <v>3747000</v>
      </c>
      <c r="S60" s="80">
        <v>3325000</v>
      </c>
      <c r="T60" s="81">
        <v>422000</v>
      </c>
      <c r="U60" s="69">
        <f t="shared" si="38"/>
        <v>3747000</v>
      </c>
      <c r="V60" s="20">
        <f t="shared" ref="V60:V70" si="42">L60-P60</f>
        <v>0</v>
      </c>
      <c r="W60" s="21">
        <f t="shared" ref="W60:W70" si="43">M60-Q60</f>
        <v>0</v>
      </c>
      <c r="X60" s="69">
        <f t="shared" ref="X60:X70" si="44">SUM(V60:W60)</f>
        <v>0</v>
      </c>
      <c r="Y60" s="20">
        <f t="shared" ref="Y60:Y70" si="45">P60-S60</f>
        <v>0</v>
      </c>
      <c r="Z60" s="21">
        <f t="shared" ref="Z60:Z70" si="46">Q60-T60</f>
        <v>0</v>
      </c>
      <c r="AA60" s="70">
        <f t="shared" ref="AA60:AA70" si="47">SUM(Y60:Z60)</f>
        <v>0</v>
      </c>
      <c r="AB60" s="69" t="e">
        <f t="shared" si="40"/>
        <v>#REF!</v>
      </c>
      <c r="AC60" s="145" t="s">
        <v>58</v>
      </c>
      <c r="AD60" s="147" t="s">
        <v>58</v>
      </c>
      <c r="AE60" s="147" t="s">
        <v>58</v>
      </c>
      <c r="AF60" s="147" t="s">
        <v>58</v>
      </c>
      <c r="AG60" s="147"/>
      <c r="AH60" s="147" t="s">
        <v>73</v>
      </c>
      <c r="AI60" s="147" t="s">
        <v>58</v>
      </c>
      <c r="AJ60" s="141" t="s">
        <v>58</v>
      </c>
    </row>
    <row r="61" spans="1:36">
      <c r="A61" s="74">
        <v>4</v>
      </c>
      <c r="B61" s="73" t="s">
        <v>175</v>
      </c>
      <c r="C61" s="73" t="s">
        <v>184</v>
      </c>
      <c r="D61" s="74"/>
      <c r="E61" s="75" t="s">
        <v>64</v>
      </c>
      <c r="F61" s="75" t="s">
        <v>196</v>
      </c>
      <c r="G61" s="73"/>
      <c r="H61" s="73" t="s">
        <v>73</v>
      </c>
      <c r="I61" s="73" t="s">
        <v>73</v>
      </c>
      <c r="J61" s="73" t="s">
        <v>73</v>
      </c>
      <c r="K61" s="174">
        <v>45474</v>
      </c>
      <c r="L61" s="80">
        <f t="shared" si="35"/>
        <v>3605000</v>
      </c>
      <c r="M61" s="81">
        <f t="shared" si="36"/>
        <v>519000</v>
      </c>
      <c r="N61" s="96">
        <f t="shared" si="41"/>
        <v>4124000</v>
      </c>
      <c r="O61" s="82" t="e">
        <f t="shared" si="39"/>
        <v>#REF!</v>
      </c>
      <c r="P61" s="80">
        <v>3605000</v>
      </c>
      <c r="Q61" s="81">
        <v>519000</v>
      </c>
      <c r="R61" s="138">
        <f t="shared" si="37"/>
        <v>4124000</v>
      </c>
      <c r="S61" s="80">
        <v>3605000</v>
      </c>
      <c r="T61" s="81">
        <v>519000</v>
      </c>
      <c r="U61" s="69">
        <f t="shared" si="38"/>
        <v>4124000</v>
      </c>
      <c r="V61" s="20">
        <f t="shared" si="42"/>
        <v>0</v>
      </c>
      <c r="W61" s="21">
        <f t="shared" si="43"/>
        <v>0</v>
      </c>
      <c r="X61" s="69">
        <f t="shared" si="44"/>
        <v>0</v>
      </c>
      <c r="Y61" s="20">
        <f t="shared" si="45"/>
        <v>0</v>
      </c>
      <c r="Z61" s="21">
        <f t="shared" si="46"/>
        <v>0</v>
      </c>
      <c r="AA61" s="70">
        <f t="shared" si="47"/>
        <v>0</v>
      </c>
      <c r="AB61" s="69" t="e">
        <f t="shared" si="40"/>
        <v>#REF!</v>
      </c>
      <c r="AC61" s="145" t="s">
        <v>58</v>
      </c>
      <c r="AD61" s="147" t="s">
        <v>58</v>
      </c>
      <c r="AE61" s="147" t="s">
        <v>58</v>
      </c>
      <c r="AF61" s="147" t="s">
        <v>58</v>
      </c>
      <c r="AG61" s="147"/>
      <c r="AH61" s="147" t="s">
        <v>73</v>
      </c>
      <c r="AI61" s="147" t="s">
        <v>58</v>
      </c>
      <c r="AJ61" s="141" t="s">
        <v>58</v>
      </c>
    </row>
    <row r="62" spans="1:36">
      <c r="A62" s="74">
        <v>5</v>
      </c>
      <c r="B62" s="73" t="s">
        <v>153</v>
      </c>
      <c r="C62" s="73" t="s">
        <v>154</v>
      </c>
      <c r="D62" s="74"/>
      <c r="E62" s="75" t="s">
        <v>64</v>
      </c>
      <c r="F62" s="75" t="s">
        <v>197</v>
      </c>
      <c r="G62" s="73"/>
      <c r="H62" s="73" t="s">
        <v>58</v>
      </c>
      <c r="I62" s="73" t="s">
        <v>73</v>
      </c>
      <c r="J62" s="73" t="s">
        <v>73</v>
      </c>
      <c r="K62" s="174">
        <v>45474</v>
      </c>
      <c r="L62" s="80">
        <f t="shared" si="35"/>
        <v>8603000</v>
      </c>
      <c r="M62" s="81">
        <f t="shared" si="36"/>
        <v>1336000</v>
      </c>
      <c r="N62" s="96">
        <f t="shared" si="41"/>
        <v>9939000</v>
      </c>
      <c r="O62" s="82" t="e">
        <f t="shared" si="39"/>
        <v>#REF!</v>
      </c>
      <c r="P62" s="80">
        <v>8603000</v>
      </c>
      <c r="Q62" s="81">
        <v>1336000</v>
      </c>
      <c r="R62" s="138">
        <f t="shared" si="37"/>
        <v>9939000</v>
      </c>
      <c r="S62" s="80">
        <v>8603000</v>
      </c>
      <c r="T62" s="81">
        <v>1336000</v>
      </c>
      <c r="U62" s="69">
        <f t="shared" si="38"/>
        <v>9939000</v>
      </c>
      <c r="V62" s="20">
        <f t="shared" si="42"/>
        <v>0</v>
      </c>
      <c r="W62" s="21">
        <f t="shared" si="43"/>
        <v>0</v>
      </c>
      <c r="X62" s="69">
        <f t="shared" si="44"/>
        <v>0</v>
      </c>
      <c r="Y62" s="20">
        <f t="shared" si="45"/>
        <v>0</v>
      </c>
      <c r="Z62" s="21">
        <f t="shared" si="46"/>
        <v>0</v>
      </c>
      <c r="AA62" s="70">
        <f t="shared" si="47"/>
        <v>0</v>
      </c>
      <c r="AB62" s="69" t="e">
        <f t="shared" si="40"/>
        <v>#REF!</v>
      </c>
      <c r="AC62" s="145" t="s">
        <v>58</v>
      </c>
      <c r="AD62" s="147" t="s">
        <v>58</v>
      </c>
      <c r="AE62" s="147" t="s">
        <v>58</v>
      </c>
      <c r="AF62" s="147" t="s">
        <v>58</v>
      </c>
      <c r="AG62" s="147"/>
      <c r="AH62" s="147" t="s">
        <v>58</v>
      </c>
      <c r="AI62" s="147" t="s">
        <v>58</v>
      </c>
      <c r="AJ62" s="141" t="s">
        <v>58</v>
      </c>
    </row>
    <row r="63" spans="1:36">
      <c r="A63" s="74">
        <v>6</v>
      </c>
      <c r="B63" s="73" t="s">
        <v>176</v>
      </c>
      <c r="C63" s="73" t="s">
        <v>185</v>
      </c>
      <c r="D63" s="74"/>
      <c r="E63" s="75" t="s">
        <v>64</v>
      </c>
      <c r="F63" s="75" t="s">
        <v>198</v>
      </c>
      <c r="G63" s="73"/>
      <c r="H63" s="73" t="s">
        <v>58</v>
      </c>
      <c r="I63" s="73" t="s">
        <v>73</v>
      </c>
      <c r="J63" s="73" t="s">
        <v>73</v>
      </c>
      <c r="K63" s="174">
        <v>45474</v>
      </c>
      <c r="L63" s="80">
        <f t="shared" si="35"/>
        <v>3006000</v>
      </c>
      <c r="M63" s="81">
        <f t="shared" si="36"/>
        <v>487000</v>
      </c>
      <c r="N63" s="96">
        <f t="shared" si="41"/>
        <v>3493000</v>
      </c>
      <c r="O63" s="82" t="e">
        <f t="shared" si="39"/>
        <v>#REF!</v>
      </c>
      <c r="P63" s="80">
        <v>3006000</v>
      </c>
      <c r="Q63" s="81">
        <v>487000</v>
      </c>
      <c r="R63" s="138">
        <f t="shared" si="37"/>
        <v>3493000</v>
      </c>
      <c r="S63" s="80">
        <v>3006000</v>
      </c>
      <c r="T63" s="81">
        <v>487000</v>
      </c>
      <c r="U63" s="69">
        <f t="shared" si="38"/>
        <v>3493000</v>
      </c>
      <c r="V63" s="20">
        <f t="shared" si="42"/>
        <v>0</v>
      </c>
      <c r="W63" s="21">
        <f t="shared" si="43"/>
        <v>0</v>
      </c>
      <c r="X63" s="69">
        <f t="shared" si="44"/>
        <v>0</v>
      </c>
      <c r="Y63" s="20">
        <f t="shared" si="45"/>
        <v>0</v>
      </c>
      <c r="Z63" s="21">
        <f t="shared" si="46"/>
        <v>0</v>
      </c>
      <c r="AA63" s="70">
        <f t="shared" si="47"/>
        <v>0</v>
      </c>
      <c r="AB63" s="69" t="e">
        <f t="shared" si="40"/>
        <v>#REF!</v>
      </c>
      <c r="AC63" s="145" t="s">
        <v>58</v>
      </c>
      <c r="AD63" s="147" t="s">
        <v>58</v>
      </c>
      <c r="AE63" s="147" t="s">
        <v>58</v>
      </c>
      <c r="AF63" s="147" t="s">
        <v>58</v>
      </c>
      <c r="AG63" s="147"/>
      <c r="AH63" s="147" t="s">
        <v>58</v>
      </c>
      <c r="AI63" s="147" t="s">
        <v>58</v>
      </c>
      <c r="AJ63" s="141" t="s">
        <v>58</v>
      </c>
    </row>
    <row r="64" spans="1:36">
      <c r="A64" s="74">
        <v>7</v>
      </c>
      <c r="B64" s="73" t="s">
        <v>176</v>
      </c>
      <c r="C64" s="73" t="s">
        <v>185</v>
      </c>
      <c r="D64" s="74"/>
      <c r="E64" s="75" t="s">
        <v>64</v>
      </c>
      <c r="F64" s="75" t="s">
        <v>199</v>
      </c>
      <c r="G64" s="73"/>
      <c r="H64" s="73" t="s">
        <v>58</v>
      </c>
      <c r="I64" s="73" t="s">
        <v>58</v>
      </c>
      <c r="J64" s="73" t="s">
        <v>73</v>
      </c>
      <c r="K64" s="174">
        <v>45474</v>
      </c>
      <c r="L64" s="80">
        <f t="shared" si="35"/>
        <v>0</v>
      </c>
      <c r="M64" s="81">
        <f t="shared" si="36"/>
        <v>98000</v>
      </c>
      <c r="N64" s="96">
        <f t="shared" si="41"/>
        <v>98000</v>
      </c>
      <c r="O64" s="82" t="e">
        <f t="shared" si="39"/>
        <v>#REF!</v>
      </c>
      <c r="P64" s="80">
        <v>0</v>
      </c>
      <c r="Q64" s="81">
        <v>98000</v>
      </c>
      <c r="R64" s="138">
        <f t="shared" si="37"/>
        <v>98000</v>
      </c>
      <c r="S64" s="80">
        <v>0</v>
      </c>
      <c r="T64" s="81">
        <v>98000</v>
      </c>
      <c r="U64" s="69">
        <f t="shared" si="38"/>
        <v>98000</v>
      </c>
      <c r="V64" s="20">
        <f t="shared" si="42"/>
        <v>0</v>
      </c>
      <c r="W64" s="21">
        <f t="shared" si="43"/>
        <v>0</v>
      </c>
      <c r="X64" s="69">
        <f t="shared" si="44"/>
        <v>0</v>
      </c>
      <c r="Y64" s="20">
        <f>P64-S64</f>
        <v>0</v>
      </c>
      <c r="Z64" s="21">
        <f t="shared" si="46"/>
        <v>0</v>
      </c>
      <c r="AA64" s="70">
        <f t="shared" si="47"/>
        <v>0</v>
      </c>
      <c r="AB64" s="69" t="e">
        <f t="shared" si="40"/>
        <v>#REF!</v>
      </c>
      <c r="AC64" s="145" t="s">
        <v>58</v>
      </c>
      <c r="AD64" s="147" t="s">
        <v>58</v>
      </c>
      <c r="AE64" s="147" t="s">
        <v>58</v>
      </c>
      <c r="AF64" s="147" t="s">
        <v>58</v>
      </c>
      <c r="AG64" s="147"/>
      <c r="AH64" s="147" t="s">
        <v>58</v>
      </c>
      <c r="AI64" s="147" t="s">
        <v>58</v>
      </c>
      <c r="AJ64" s="141" t="s">
        <v>58</v>
      </c>
    </row>
    <row r="65" spans="1:36">
      <c r="A65" s="74">
        <v>9</v>
      </c>
      <c r="B65" s="73" t="s">
        <v>177</v>
      </c>
      <c r="C65" s="73" t="s">
        <v>186</v>
      </c>
      <c r="D65" s="74"/>
      <c r="E65" s="75" t="s">
        <v>69</v>
      </c>
      <c r="F65" s="75" t="s">
        <v>200</v>
      </c>
      <c r="G65" s="73"/>
      <c r="H65" s="73" t="s">
        <v>73</v>
      </c>
      <c r="I65" s="73" t="s">
        <v>73</v>
      </c>
      <c r="J65" s="73" t="s">
        <v>73</v>
      </c>
      <c r="K65" s="174">
        <v>45474</v>
      </c>
      <c r="L65" s="80">
        <f t="shared" si="35"/>
        <v>2674000</v>
      </c>
      <c r="M65" s="81">
        <f t="shared" si="36"/>
        <v>454000</v>
      </c>
      <c r="N65" s="96">
        <f t="shared" si="41"/>
        <v>3128000</v>
      </c>
      <c r="O65" s="82" t="e">
        <f t="shared" si="39"/>
        <v>#REF!</v>
      </c>
      <c r="P65" s="80">
        <v>2674000</v>
      </c>
      <c r="Q65" s="81">
        <v>454000</v>
      </c>
      <c r="R65" s="138">
        <f t="shared" si="37"/>
        <v>3128000</v>
      </c>
      <c r="S65" s="80">
        <v>2674000</v>
      </c>
      <c r="T65" s="81">
        <v>454000</v>
      </c>
      <c r="U65" s="69">
        <f t="shared" si="38"/>
        <v>3128000</v>
      </c>
      <c r="V65" s="20">
        <f t="shared" si="42"/>
        <v>0</v>
      </c>
      <c r="W65" s="21">
        <f t="shared" si="43"/>
        <v>0</v>
      </c>
      <c r="X65" s="69">
        <f t="shared" si="44"/>
        <v>0</v>
      </c>
      <c r="Y65" s="20">
        <f t="shared" si="45"/>
        <v>0</v>
      </c>
      <c r="Z65" s="21">
        <f t="shared" si="46"/>
        <v>0</v>
      </c>
      <c r="AA65" s="70">
        <f t="shared" si="47"/>
        <v>0</v>
      </c>
      <c r="AB65" s="69" t="e">
        <f t="shared" si="40"/>
        <v>#REF!</v>
      </c>
      <c r="AC65" s="145" t="s">
        <v>58</v>
      </c>
      <c r="AD65" s="147" t="s">
        <v>58</v>
      </c>
      <c r="AE65" s="147" t="s">
        <v>58</v>
      </c>
      <c r="AF65" s="147" t="s">
        <v>58</v>
      </c>
      <c r="AG65" s="147"/>
      <c r="AH65" s="147" t="s">
        <v>73</v>
      </c>
      <c r="AI65" s="147" t="s">
        <v>58</v>
      </c>
      <c r="AJ65" s="141" t="s">
        <v>58</v>
      </c>
    </row>
    <row r="66" spans="1:36">
      <c r="A66" s="74">
        <v>10</v>
      </c>
      <c r="B66" s="73" t="s">
        <v>178</v>
      </c>
      <c r="C66" s="73" t="s">
        <v>187</v>
      </c>
      <c r="D66" s="74"/>
      <c r="E66" s="75" t="s">
        <v>191</v>
      </c>
      <c r="F66" s="75" t="s">
        <v>201</v>
      </c>
      <c r="G66" s="73"/>
      <c r="H66" s="73" t="s">
        <v>58</v>
      </c>
      <c r="I66" s="73" t="s">
        <v>73</v>
      </c>
      <c r="J66" s="73" t="s">
        <v>73</v>
      </c>
      <c r="K66" s="174">
        <v>45474</v>
      </c>
      <c r="L66" s="80">
        <f t="shared" si="35"/>
        <v>2889000</v>
      </c>
      <c r="M66" s="81">
        <f t="shared" si="36"/>
        <v>513000</v>
      </c>
      <c r="N66" s="96">
        <f t="shared" si="41"/>
        <v>3402000</v>
      </c>
      <c r="O66" s="82" t="e">
        <f t="shared" si="39"/>
        <v>#REF!</v>
      </c>
      <c r="P66" s="80">
        <v>2889000</v>
      </c>
      <c r="Q66" s="81">
        <v>513000</v>
      </c>
      <c r="R66" s="138">
        <f t="shared" si="37"/>
        <v>3402000</v>
      </c>
      <c r="S66" s="80">
        <v>2889000</v>
      </c>
      <c r="T66" s="81">
        <v>513000</v>
      </c>
      <c r="U66" s="69">
        <f t="shared" si="38"/>
        <v>3402000</v>
      </c>
      <c r="V66" s="20">
        <f t="shared" si="42"/>
        <v>0</v>
      </c>
      <c r="W66" s="21">
        <f t="shared" si="43"/>
        <v>0</v>
      </c>
      <c r="X66" s="69">
        <f t="shared" si="44"/>
        <v>0</v>
      </c>
      <c r="Y66" s="20">
        <f t="shared" si="45"/>
        <v>0</v>
      </c>
      <c r="Z66" s="21">
        <f t="shared" si="46"/>
        <v>0</v>
      </c>
      <c r="AA66" s="70">
        <f t="shared" si="47"/>
        <v>0</v>
      </c>
      <c r="AB66" s="69" t="e">
        <f t="shared" si="40"/>
        <v>#REF!</v>
      </c>
      <c r="AC66" s="145" t="s">
        <v>58</v>
      </c>
      <c r="AD66" s="147" t="s">
        <v>58</v>
      </c>
      <c r="AE66" s="147" t="s">
        <v>58</v>
      </c>
      <c r="AF66" s="147" t="s">
        <v>58</v>
      </c>
      <c r="AG66" s="147"/>
      <c r="AH66" s="147" t="s">
        <v>58</v>
      </c>
      <c r="AI66" s="147" t="s">
        <v>58</v>
      </c>
      <c r="AJ66" s="141" t="s">
        <v>58</v>
      </c>
    </row>
    <row r="67" spans="1:36">
      <c r="A67" s="74">
        <v>11</v>
      </c>
      <c r="B67" s="73" t="s">
        <v>179</v>
      </c>
      <c r="C67" s="73" t="s">
        <v>188</v>
      </c>
      <c r="D67" s="74"/>
      <c r="E67" s="75" t="s">
        <v>192</v>
      </c>
      <c r="F67" s="75" t="s">
        <v>202</v>
      </c>
      <c r="G67" s="75"/>
      <c r="H67" s="75" t="s">
        <v>73</v>
      </c>
      <c r="I67" s="73" t="s">
        <v>73</v>
      </c>
      <c r="J67" s="75" t="s">
        <v>73</v>
      </c>
      <c r="K67" s="174">
        <v>45474</v>
      </c>
      <c r="L67" s="80">
        <f t="shared" si="35"/>
        <v>2479000</v>
      </c>
      <c r="M67" s="81">
        <f t="shared" si="36"/>
        <v>377000</v>
      </c>
      <c r="N67" s="96">
        <f t="shared" si="41"/>
        <v>2856000</v>
      </c>
      <c r="O67" s="82" t="e">
        <f t="shared" si="39"/>
        <v>#REF!</v>
      </c>
      <c r="P67" s="80">
        <v>2479000</v>
      </c>
      <c r="Q67" s="81">
        <v>377000</v>
      </c>
      <c r="R67" s="138">
        <f t="shared" si="37"/>
        <v>2856000</v>
      </c>
      <c r="S67" s="80">
        <v>2479000</v>
      </c>
      <c r="T67" s="81">
        <v>377000</v>
      </c>
      <c r="U67" s="69">
        <f t="shared" si="38"/>
        <v>2856000</v>
      </c>
      <c r="V67" s="20">
        <f t="shared" si="42"/>
        <v>0</v>
      </c>
      <c r="W67" s="21">
        <f t="shared" si="43"/>
        <v>0</v>
      </c>
      <c r="X67" s="69">
        <f t="shared" si="44"/>
        <v>0</v>
      </c>
      <c r="Y67" s="20">
        <f t="shared" si="45"/>
        <v>0</v>
      </c>
      <c r="Z67" s="21">
        <f t="shared" si="46"/>
        <v>0</v>
      </c>
      <c r="AA67" s="70">
        <f t="shared" si="47"/>
        <v>0</v>
      </c>
      <c r="AB67" s="69" t="e">
        <f t="shared" si="40"/>
        <v>#REF!</v>
      </c>
      <c r="AC67" s="145" t="s">
        <v>58</v>
      </c>
      <c r="AD67" s="147" t="s">
        <v>58</v>
      </c>
      <c r="AE67" s="147" t="s">
        <v>58</v>
      </c>
      <c r="AF67" s="147" t="s">
        <v>58</v>
      </c>
      <c r="AG67" s="147"/>
      <c r="AH67" s="147" t="s">
        <v>73</v>
      </c>
      <c r="AI67" s="147" t="s">
        <v>58</v>
      </c>
      <c r="AJ67" s="141" t="s">
        <v>58</v>
      </c>
    </row>
    <row r="68" spans="1:36">
      <c r="A68" s="74">
        <v>12</v>
      </c>
      <c r="B68" s="73" t="s">
        <v>180</v>
      </c>
      <c r="C68" s="73" t="s">
        <v>189</v>
      </c>
      <c r="D68" s="74"/>
      <c r="E68" s="75" t="s">
        <v>141</v>
      </c>
      <c r="F68" s="75" t="s">
        <v>203</v>
      </c>
      <c r="G68" s="73"/>
      <c r="H68" s="73" t="s">
        <v>73</v>
      </c>
      <c r="I68" s="73" t="s">
        <v>73</v>
      </c>
      <c r="J68" s="73" t="s">
        <v>73</v>
      </c>
      <c r="K68" s="174">
        <v>45474</v>
      </c>
      <c r="L68" s="80">
        <f t="shared" si="35"/>
        <v>2018000</v>
      </c>
      <c r="M68" s="81">
        <f t="shared" si="36"/>
        <v>448000</v>
      </c>
      <c r="N68" s="96">
        <f t="shared" si="41"/>
        <v>2466000</v>
      </c>
      <c r="O68" s="82" t="e">
        <f t="shared" si="39"/>
        <v>#REF!</v>
      </c>
      <c r="P68" s="80">
        <v>2018000</v>
      </c>
      <c r="Q68" s="81">
        <v>448000</v>
      </c>
      <c r="R68" s="138">
        <f t="shared" si="37"/>
        <v>2466000</v>
      </c>
      <c r="S68" s="80">
        <v>2018000</v>
      </c>
      <c r="T68" s="81">
        <v>448000</v>
      </c>
      <c r="U68" s="69">
        <f t="shared" si="38"/>
        <v>2466000</v>
      </c>
      <c r="V68" s="20">
        <f t="shared" si="42"/>
        <v>0</v>
      </c>
      <c r="W68" s="21">
        <f t="shared" si="43"/>
        <v>0</v>
      </c>
      <c r="X68" s="69">
        <f t="shared" si="44"/>
        <v>0</v>
      </c>
      <c r="Y68" s="20">
        <f t="shared" si="45"/>
        <v>0</v>
      </c>
      <c r="Z68" s="21">
        <f t="shared" si="46"/>
        <v>0</v>
      </c>
      <c r="AA68" s="70">
        <f t="shared" si="47"/>
        <v>0</v>
      </c>
      <c r="AB68" s="69" t="e">
        <f t="shared" si="40"/>
        <v>#REF!</v>
      </c>
      <c r="AC68" s="145" t="s">
        <v>58</v>
      </c>
      <c r="AD68" s="147" t="s">
        <v>58</v>
      </c>
      <c r="AE68" s="147" t="s">
        <v>58</v>
      </c>
      <c r="AF68" s="147" t="s">
        <v>58</v>
      </c>
      <c r="AG68" s="147"/>
      <c r="AH68" s="147" t="s">
        <v>73</v>
      </c>
      <c r="AI68" s="147" t="s">
        <v>58</v>
      </c>
      <c r="AJ68" s="141" t="s">
        <v>58</v>
      </c>
    </row>
    <row r="69" spans="1:36">
      <c r="A69" s="74">
        <v>13</v>
      </c>
      <c r="B69" s="73" t="s">
        <v>180</v>
      </c>
      <c r="C69" s="73" t="s">
        <v>189</v>
      </c>
      <c r="D69" s="74"/>
      <c r="E69" s="75" t="s">
        <v>141</v>
      </c>
      <c r="F69" s="75" t="s">
        <v>204</v>
      </c>
      <c r="G69" s="73"/>
      <c r="H69" s="73" t="s">
        <v>58</v>
      </c>
      <c r="I69" s="73" t="s">
        <v>73</v>
      </c>
      <c r="J69" s="73" t="s">
        <v>73</v>
      </c>
      <c r="K69" s="174">
        <v>45474</v>
      </c>
      <c r="L69" s="80">
        <f t="shared" si="35"/>
        <v>2284000</v>
      </c>
      <c r="M69" s="81">
        <f t="shared" si="36"/>
        <v>169000</v>
      </c>
      <c r="N69" s="96">
        <f t="shared" si="41"/>
        <v>2453000</v>
      </c>
      <c r="O69" s="82" t="e">
        <f t="shared" si="39"/>
        <v>#REF!</v>
      </c>
      <c r="P69" s="80">
        <v>2284000</v>
      </c>
      <c r="Q69" s="81">
        <v>169000</v>
      </c>
      <c r="R69" s="138">
        <f t="shared" si="37"/>
        <v>2453000</v>
      </c>
      <c r="S69" s="80">
        <v>2284000</v>
      </c>
      <c r="T69" s="81">
        <v>169000</v>
      </c>
      <c r="U69" s="69">
        <f t="shared" si="38"/>
        <v>2453000</v>
      </c>
      <c r="V69" s="20">
        <f t="shared" si="42"/>
        <v>0</v>
      </c>
      <c r="W69" s="21">
        <f t="shared" si="43"/>
        <v>0</v>
      </c>
      <c r="X69" s="69">
        <f t="shared" si="44"/>
        <v>0</v>
      </c>
      <c r="Y69" s="20">
        <f>P69-S69</f>
        <v>0</v>
      </c>
      <c r="Z69" s="21">
        <f t="shared" si="46"/>
        <v>0</v>
      </c>
      <c r="AA69" s="70">
        <f t="shared" si="47"/>
        <v>0</v>
      </c>
      <c r="AB69" s="69" t="e">
        <f t="shared" si="40"/>
        <v>#REF!</v>
      </c>
      <c r="AC69" s="145" t="s">
        <v>58</v>
      </c>
      <c r="AD69" s="147" t="s">
        <v>73</v>
      </c>
      <c r="AE69" s="147" t="s">
        <v>58</v>
      </c>
      <c r="AF69" s="147" t="s">
        <v>58</v>
      </c>
      <c r="AG69" s="147"/>
      <c r="AH69" s="147" t="s">
        <v>58</v>
      </c>
      <c r="AI69" s="147" t="s">
        <v>58</v>
      </c>
      <c r="AJ69" s="141" t="s">
        <v>58</v>
      </c>
    </row>
    <row r="70" spans="1:36">
      <c r="A70" s="74">
        <v>14</v>
      </c>
      <c r="B70" s="73" t="s">
        <v>181</v>
      </c>
      <c r="C70" s="73" t="s">
        <v>190</v>
      </c>
      <c r="D70" s="74"/>
      <c r="E70" s="75" t="s">
        <v>193</v>
      </c>
      <c r="F70" s="75" t="s">
        <v>205</v>
      </c>
      <c r="G70" s="73"/>
      <c r="H70" s="73" t="s">
        <v>73</v>
      </c>
      <c r="I70" s="73" t="s">
        <v>73</v>
      </c>
      <c r="J70" s="73" t="s">
        <v>73</v>
      </c>
      <c r="K70" s="174">
        <v>45474</v>
      </c>
      <c r="L70" s="80">
        <f t="shared" si="35"/>
        <v>6702000</v>
      </c>
      <c r="M70" s="81">
        <f t="shared" si="36"/>
        <v>935000</v>
      </c>
      <c r="N70" s="96">
        <f t="shared" si="41"/>
        <v>7637000</v>
      </c>
      <c r="O70" s="82" t="e">
        <f t="shared" si="39"/>
        <v>#REF!</v>
      </c>
      <c r="P70" s="80">
        <v>6702000</v>
      </c>
      <c r="Q70" s="81">
        <v>935000</v>
      </c>
      <c r="R70" s="138">
        <f t="shared" si="37"/>
        <v>7637000</v>
      </c>
      <c r="S70" s="80">
        <v>6702000</v>
      </c>
      <c r="T70" s="81">
        <v>935000</v>
      </c>
      <c r="U70" s="69">
        <f t="shared" si="38"/>
        <v>7637000</v>
      </c>
      <c r="V70" s="20">
        <f t="shared" si="42"/>
        <v>0</v>
      </c>
      <c r="W70" s="21">
        <f t="shared" si="43"/>
        <v>0</v>
      </c>
      <c r="X70" s="69">
        <f t="shared" si="44"/>
        <v>0</v>
      </c>
      <c r="Y70" s="20">
        <f t="shared" si="45"/>
        <v>0</v>
      </c>
      <c r="Z70" s="21">
        <f t="shared" si="46"/>
        <v>0</v>
      </c>
      <c r="AA70" s="70">
        <f t="shared" si="47"/>
        <v>0</v>
      </c>
      <c r="AB70" s="69" t="e">
        <f t="shared" si="40"/>
        <v>#REF!</v>
      </c>
      <c r="AC70" s="145" t="s">
        <v>73</v>
      </c>
      <c r="AD70" s="147" t="s">
        <v>206</v>
      </c>
      <c r="AE70" s="147" t="s">
        <v>58</v>
      </c>
      <c r="AF70" s="147" t="s">
        <v>58</v>
      </c>
      <c r="AG70" s="147"/>
      <c r="AH70" s="147" t="s">
        <v>73</v>
      </c>
      <c r="AI70" s="147" t="s">
        <v>58</v>
      </c>
      <c r="AJ70" s="141" t="s">
        <v>58</v>
      </c>
    </row>
    <row r="71" spans="1:36">
      <c r="A71" s="77"/>
      <c r="B71" s="78" t="s">
        <v>39</v>
      </c>
      <c r="C71" s="78"/>
      <c r="D71" s="77"/>
      <c r="E71" s="79"/>
      <c r="F71" s="79"/>
      <c r="G71" s="79"/>
      <c r="H71" s="79"/>
      <c r="I71" s="79"/>
      <c r="J71" s="79"/>
      <c r="K71" s="176"/>
      <c r="L71" s="80">
        <f t="shared" ref="L71:L79" si="48">ROUND(P71*ign/igo,afrind)</f>
        <v>0</v>
      </c>
      <c r="M71" s="81">
        <f t="shared" ref="M71:M79" si="49">ROUND(Q71*iin/iio,afrind)</f>
        <v>0</v>
      </c>
      <c r="N71" s="97">
        <f t="shared" ref="N71:N79" si="50">SUM(L71:M71)</f>
        <v>0</v>
      </c>
      <c r="O71" s="85" t="e">
        <f t="shared" si="39"/>
        <v>#REF!</v>
      </c>
      <c r="P71" s="80">
        <v>0</v>
      </c>
      <c r="Q71" s="81">
        <v>0</v>
      </c>
      <c r="R71" s="138">
        <f t="shared" si="37"/>
        <v>0</v>
      </c>
      <c r="S71" s="20">
        <v>0</v>
      </c>
      <c r="T71" s="21">
        <v>0</v>
      </c>
      <c r="U71" s="69">
        <f t="shared" si="38"/>
        <v>0</v>
      </c>
      <c r="V71" s="20">
        <f t="shared" ref="V71:V79" si="51">L71-P71</f>
        <v>0</v>
      </c>
      <c r="W71" s="21">
        <f t="shared" ref="W71:W79" si="52">M71-Q71</f>
        <v>0</v>
      </c>
      <c r="X71" s="30">
        <f t="shared" ref="X71:X79" si="53">SUM(V71:W71)</f>
        <v>0</v>
      </c>
      <c r="Y71" s="20">
        <f t="shared" ref="Y71:Y79" si="54">P71-S71</f>
        <v>0</v>
      </c>
      <c r="Z71" s="21">
        <f t="shared" ref="Z71:Z79" si="55">Q71-T71</f>
        <v>0</v>
      </c>
      <c r="AA71" s="48">
        <f t="shared" ref="AA71:AA79" si="56">SUM(Y71:Z71)</f>
        <v>0</v>
      </c>
      <c r="AB71" s="30" t="e">
        <f t="shared" si="40"/>
        <v>#REF!</v>
      </c>
      <c r="AC71" s="145"/>
      <c r="AD71" s="147"/>
      <c r="AE71" s="147"/>
      <c r="AF71" s="147"/>
      <c r="AG71" s="147"/>
      <c r="AH71" s="147"/>
      <c r="AI71" s="147"/>
      <c r="AJ71" s="141"/>
    </row>
    <row r="72" spans="1:36">
      <c r="A72" s="77"/>
      <c r="B72" s="78" t="s">
        <v>39</v>
      </c>
      <c r="C72" s="78"/>
      <c r="D72" s="77"/>
      <c r="E72" s="79"/>
      <c r="F72" s="79"/>
      <c r="G72" s="79"/>
      <c r="H72" s="79"/>
      <c r="I72" s="79"/>
      <c r="J72" s="79"/>
      <c r="K72" s="176"/>
      <c r="L72" s="80">
        <f t="shared" si="48"/>
        <v>0</v>
      </c>
      <c r="M72" s="81">
        <f t="shared" si="49"/>
        <v>0</v>
      </c>
      <c r="N72" s="97">
        <f t="shared" si="50"/>
        <v>0</v>
      </c>
      <c r="O72" s="85" t="e">
        <f t="shared" si="39"/>
        <v>#REF!</v>
      </c>
      <c r="P72" s="80">
        <v>0</v>
      </c>
      <c r="Q72" s="81">
        <v>0</v>
      </c>
      <c r="R72" s="138">
        <f t="shared" si="37"/>
        <v>0</v>
      </c>
      <c r="S72" s="20">
        <v>0</v>
      </c>
      <c r="T72" s="21">
        <v>0</v>
      </c>
      <c r="U72" s="69">
        <f t="shared" si="38"/>
        <v>0</v>
      </c>
      <c r="V72" s="20">
        <f t="shared" si="51"/>
        <v>0</v>
      </c>
      <c r="W72" s="21">
        <f t="shared" si="52"/>
        <v>0</v>
      </c>
      <c r="X72" s="30">
        <f t="shared" si="53"/>
        <v>0</v>
      </c>
      <c r="Y72" s="20">
        <f t="shared" si="54"/>
        <v>0</v>
      </c>
      <c r="Z72" s="21">
        <f t="shared" si="55"/>
        <v>0</v>
      </c>
      <c r="AA72" s="48">
        <f t="shared" si="56"/>
        <v>0</v>
      </c>
      <c r="AB72" s="30" t="e">
        <f t="shared" si="40"/>
        <v>#REF!</v>
      </c>
      <c r="AC72" s="145"/>
      <c r="AD72" s="147"/>
      <c r="AE72" s="147"/>
      <c r="AF72" s="147"/>
      <c r="AG72" s="147"/>
      <c r="AH72" s="147"/>
      <c r="AI72" s="147"/>
      <c r="AJ72" s="141"/>
    </row>
    <row r="73" spans="1:36">
      <c r="A73" s="77"/>
      <c r="B73" s="78" t="s">
        <v>39</v>
      </c>
      <c r="C73" s="78"/>
      <c r="D73" s="77"/>
      <c r="E73" s="79"/>
      <c r="F73" s="79"/>
      <c r="G73" s="79"/>
      <c r="H73" s="79"/>
      <c r="I73" s="79"/>
      <c r="J73" s="79"/>
      <c r="K73" s="176"/>
      <c r="L73" s="80">
        <f t="shared" si="48"/>
        <v>0</v>
      </c>
      <c r="M73" s="81">
        <f t="shared" si="49"/>
        <v>0</v>
      </c>
      <c r="N73" s="97">
        <f t="shared" si="50"/>
        <v>0</v>
      </c>
      <c r="O73" s="85" t="e">
        <f t="shared" si="39"/>
        <v>#REF!</v>
      </c>
      <c r="P73" s="80">
        <v>0</v>
      </c>
      <c r="Q73" s="81">
        <v>0</v>
      </c>
      <c r="R73" s="138">
        <f t="shared" si="37"/>
        <v>0</v>
      </c>
      <c r="S73" s="20">
        <v>0</v>
      </c>
      <c r="T73" s="21">
        <v>0</v>
      </c>
      <c r="U73" s="69">
        <f t="shared" si="38"/>
        <v>0</v>
      </c>
      <c r="V73" s="20">
        <f t="shared" si="51"/>
        <v>0</v>
      </c>
      <c r="W73" s="21">
        <f t="shared" si="52"/>
        <v>0</v>
      </c>
      <c r="X73" s="30">
        <f t="shared" si="53"/>
        <v>0</v>
      </c>
      <c r="Y73" s="20">
        <f t="shared" si="54"/>
        <v>0</v>
      </c>
      <c r="Z73" s="21">
        <f t="shared" si="55"/>
        <v>0</v>
      </c>
      <c r="AA73" s="48">
        <f t="shared" si="56"/>
        <v>0</v>
      </c>
      <c r="AB73" s="30" t="e">
        <f t="shared" si="40"/>
        <v>#REF!</v>
      </c>
      <c r="AC73" s="145"/>
      <c r="AD73" s="147"/>
      <c r="AE73" s="147"/>
      <c r="AF73" s="147"/>
      <c r="AG73" s="147"/>
      <c r="AH73" s="147"/>
      <c r="AI73" s="147"/>
      <c r="AJ73" s="141"/>
    </row>
    <row r="74" spans="1:36">
      <c r="A74" s="77"/>
      <c r="B74" s="78" t="s">
        <v>39</v>
      </c>
      <c r="C74" s="78"/>
      <c r="D74" s="77"/>
      <c r="E74" s="79"/>
      <c r="F74" s="79"/>
      <c r="G74" s="79"/>
      <c r="H74" s="79"/>
      <c r="I74" s="79"/>
      <c r="J74" s="79"/>
      <c r="K74" s="176"/>
      <c r="L74" s="80">
        <f>ROUND(P74*ign/igo,afrind)</f>
        <v>0</v>
      </c>
      <c r="M74" s="81">
        <f>ROUND(Q74*iin/iio,afrind)</f>
        <v>0</v>
      </c>
      <c r="N74" s="97">
        <f>SUM(L74:M74)</f>
        <v>0</v>
      </c>
      <c r="O74" s="85" t="e">
        <f t="shared" si="39"/>
        <v>#REF!</v>
      </c>
      <c r="P74" s="80">
        <v>0</v>
      </c>
      <c r="Q74" s="81">
        <v>0</v>
      </c>
      <c r="R74" s="138">
        <f t="shared" si="37"/>
        <v>0</v>
      </c>
      <c r="S74" s="20">
        <v>0</v>
      </c>
      <c r="T74" s="21">
        <v>0</v>
      </c>
      <c r="U74" s="69">
        <f t="shared" si="38"/>
        <v>0</v>
      </c>
      <c r="V74" s="20">
        <f t="shared" ref="V74:W78" si="57">L74-P74</f>
        <v>0</v>
      </c>
      <c r="W74" s="21">
        <f t="shared" si="57"/>
        <v>0</v>
      </c>
      <c r="X74" s="30">
        <f>SUM(V74:W74)</f>
        <v>0</v>
      </c>
      <c r="Y74" s="20">
        <f t="shared" ref="Y74:Z78" si="58">P74-S74</f>
        <v>0</v>
      </c>
      <c r="Z74" s="21">
        <f t="shared" si="58"/>
        <v>0</v>
      </c>
      <c r="AA74" s="48">
        <f>SUM(Y74:Z74)</f>
        <v>0</v>
      </c>
      <c r="AB74" s="30" t="e">
        <f t="shared" si="40"/>
        <v>#REF!</v>
      </c>
      <c r="AC74" s="145"/>
      <c r="AD74" s="147"/>
      <c r="AE74" s="147"/>
      <c r="AF74" s="147"/>
      <c r="AG74" s="147"/>
      <c r="AH74" s="147"/>
      <c r="AI74" s="147"/>
      <c r="AJ74" s="141"/>
    </row>
    <row r="75" spans="1:36">
      <c r="A75" s="77"/>
      <c r="B75" s="78" t="s">
        <v>39</v>
      </c>
      <c r="C75" s="78"/>
      <c r="D75" s="77"/>
      <c r="E75" s="79"/>
      <c r="F75" s="79"/>
      <c r="G75" s="79"/>
      <c r="H75" s="79"/>
      <c r="I75" s="79"/>
      <c r="J75" s="79"/>
      <c r="K75" s="176"/>
      <c r="L75" s="80">
        <f>ROUND(P75*ign/igo,afrind)</f>
        <v>0</v>
      </c>
      <c r="M75" s="81">
        <f>ROUND(Q75*iin/iio,afrind)</f>
        <v>0</v>
      </c>
      <c r="N75" s="97">
        <f>SUM(L75:M75)</f>
        <v>0</v>
      </c>
      <c r="O75" s="85" t="e">
        <f t="shared" si="39"/>
        <v>#REF!</v>
      </c>
      <c r="P75" s="80">
        <v>0</v>
      </c>
      <c r="Q75" s="81">
        <v>0</v>
      </c>
      <c r="R75" s="138">
        <f t="shared" si="37"/>
        <v>0</v>
      </c>
      <c r="S75" s="20">
        <v>0</v>
      </c>
      <c r="T75" s="21">
        <v>0</v>
      </c>
      <c r="U75" s="69">
        <f t="shared" si="38"/>
        <v>0</v>
      </c>
      <c r="V75" s="20">
        <f t="shared" si="57"/>
        <v>0</v>
      </c>
      <c r="W75" s="21">
        <f t="shared" si="57"/>
        <v>0</v>
      </c>
      <c r="X75" s="30">
        <f>SUM(V75:W75)</f>
        <v>0</v>
      </c>
      <c r="Y75" s="20">
        <f t="shared" si="58"/>
        <v>0</v>
      </c>
      <c r="Z75" s="21">
        <f t="shared" si="58"/>
        <v>0</v>
      </c>
      <c r="AA75" s="48">
        <f>SUM(Y75:Z75)</f>
        <v>0</v>
      </c>
      <c r="AB75" s="30" t="e">
        <f t="shared" si="40"/>
        <v>#REF!</v>
      </c>
      <c r="AC75" s="145"/>
      <c r="AD75" s="147"/>
      <c r="AE75" s="147"/>
      <c r="AF75" s="147"/>
      <c r="AG75" s="147"/>
      <c r="AH75" s="147"/>
      <c r="AI75" s="147"/>
      <c r="AJ75" s="141"/>
    </row>
    <row r="76" spans="1:36">
      <c r="A76" s="77"/>
      <c r="B76" s="78" t="s">
        <v>39</v>
      </c>
      <c r="C76" s="78"/>
      <c r="D76" s="77"/>
      <c r="E76" s="79"/>
      <c r="F76" s="79"/>
      <c r="G76" s="79"/>
      <c r="H76" s="79"/>
      <c r="I76" s="79"/>
      <c r="J76" s="79"/>
      <c r="K76" s="176"/>
      <c r="L76" s="80">
        <f>ROUND(P76*ign/igo,afrind)</f>
        <v>0</v>
      </c>
      <c r="M76" s="81">
        <f>ROUND(Q76*iin/iio,afrind)</f>
        <v>0</v>
      </c>
      <c r="N76" s="97">
        <f>SUM(L76:M76)</f>
        <v>0</v>
      </c>
      <c r="O76" s="85" t="e">
        <f t="shared" si="39"/>
        <v>#REF!</v>
      </c>
      <c r="P76" s="80">
        <v>0</v>
      </c>
      <c r="Q76" s="81">
        <v>0</v>
      </c>
      <c r="R76" s="138">
        <f t="shared" si="37"/>
        <v>0</v>
      </c>
      <c r="S76" s="20">
        <v>0</v>
      </c>
      <c r="T76" s="21">
        <v>0</v>
      </c>
      <c r="U76" s="69">
        <f t="shared" si="38"/>
        <v>0</v>
      </c>
      <c r="V76" s="20">
        <f t="shared" si="57"/>
        <v>0</v>
      </c>
      <c r="W76" s="21">
        <f t="shared" si="57"/>
        <v>0</v>
      </c>
      <c r="X76" s="30">
        <f>SUM(V76:W76)</f>
        <v>0</v>
      </c>
      <c r="Y76" s="20">
        <f t="shared" si="58"/>
        <v>0</v>
      </c>
      <c r="Z76" s="21">
        <f t="shared" si="58"/>
        <v>0</v>
      </c>
      <c r="AA76" s="48">
        <f>SUM(Y76:Z76)</f>
        <v>0</v>
      </c>
      <c r="AB76" s="30" t="e">
        <f t="shared" si="40"/>
        <v>#REF!</v>
      </c>
      <c r="AC76" s="145"/>
      <c r="AD76" s="147"/>
      <c r="AE76" s="147"/>
      <c r="AF76" s="147"/>
      <c r="AG76" s="147"/>
      <c r="AH76" s="147"/>
      <c r="AI76" s="147"/>
      <c r="AJ76" s="141"/>
    </row>
    <row r="77" spans="1:36">
      <c r="A77" s="77"/>
      <c r="B77" s="78" t="s">
        <v>39</v>
      </c>
      <c r="C77" s="78"/>
      <c r="D77" s="77"/>
      <c r="E77" s="79"/>
      <c r="F77" s="79"/>
      <c r="G77" s="79"/>
      <c r="H77" s="79"/>
      <c r="I77" s="79"/>
      <c r="J77" s="79"/>
      <c r="K77" s="176"/>
      <c r="L77" s="80">
        <f>ROUND(P77*ign/igo,afrind)</f>
        <v>0</v>
      </c>
      <c r="M77" s="81">
        <f>ROUND(Q77*iin/iio,afrind)</f>
        <v>0</v>
      </c>
      <c r="N77" s="97">
        <f>SUM(L77:M77)</f>
        <v>0</v>
      </c>
      <c r="O77" s="85" t="e">
        <f t="shared" si="39"/>
        <v>#REF!</v>
      </c>
      <c r="P77" s="80">
        <v>0</v>
      </c>
      <c r="Q77" s="81">
        <v>0</v>
      </c>
      <c r="R77" s="138">
        <f t="shared" si="37"/>
        <v>0</v>
      </c>
      <c r="S77" s="20">
        <v>0</v>
      </c>
      <c r="T77" s="21">
        <v>0</v>
      </c>
      <c r="U77" s="69">
        <f t="shared" si="38"/>
        <v>0</v>
      </c>
      <c r="V77" s="20">
        <f t="shared" si="57"/>
        <v>0</v>
      </c>
      <c r="W77" s="21">
        <f t="shared" si="57"/>
        <v>0</v>
      </c>
      <c r="X77" s="30">
        <f>SUM(V77:W77)</f>
        <v>0</v>
      </c>
      <c r="Y77" s="20">
        <f t="shared" si="58"/>
        <v>0</v>
      </c>
      <c r="Z77" s="21">
        <f t="shared" si="58"/>
        <v>0</v>
      </c>
      <c r="AA77" s="48">
        <f>SUM(Y77:Z77)</f>
        <v>0</v>
      </c>
      <c r="AB77" s="30" t="e">
        <f t="shared" si="40"/>
        <v>#REF!</v>
      </c>
      <c r="AC77" s="145"/>
      <c r="AD77" s="147"/>
      <c r="AE77" s="147"/>
      <c r="AF77" s="147"/>
      <c r="AG77" s="147"/>
      <c r="AH77" s="147"/>
      <c r="AI77" s="147"/>
      <c r="AJ77" s="141"/>
    </row>
    <row r="78" spans="1:36">
      <c r="A78" s="77"/>
      <c r="B78" s="78" t="s">
        <v>39</v>
      </c>
      <c r="C78" s="78"/>
      <c r="D78" s="77"/>
      <c r="E78" s="79"/>
      <c r="F78" s="79"/>
      <c r="G78" s="79"/>
      <c r="H78" s="79"/>
      <c r="I78" s="79"/>
      <c r="J78" s="79"/>
      <c r="K78" s="176"/>
      <c r="L78" s="80">
        <f>ROUND(P78*ign/igo,afrind)</f>
        <v>0</v>
      </c>
      <c r="M78" s="81">
        <f>ROUND(Q78*iin/iio,afrind)</f>
        <v>0</v>
      </c>
      <c r="N78" s="97">
        <f>SUM(L78:M78)</f>
        <v>0</v>
      </c>
      <c r="O78" s="85" t="e">
        <f t="shared" si="39"/>
        <v>#REF!</v>
      </c>
      <c r="P78" s="80">
        <v>0</v>
      </c>
      <c r="Q78" s="81">
        <v>0</v>
      </c>
      <c r="R78" s="138">
        <f t="shared" si="37"/>
        <v>0</v>
      </c>
      <c r="S78" s="20">
        <v>0</v>
      </c>
      <c r="T78" s="21">
        <v>0</v>
      </c>
      <c r="U78" s="69">
        <f t="shared" si="38"/>
        <v>0</v>
      </c>
      <c r="V78" s="20">
        <f t="shared" si="57"/>
        <v>0</v>
      </c>
      <c r="W78" s="21">
        <f t="shared" si="57"/>
        <v>0</v>
      </c>
      <c r="X78" s="30">
        <f>SUM(V78:W78)</f>
        <v>0</v>
      </c>
      <c r="Y78" s="20">
        <f t="shared" si="58"/>
        <v>0</v>
      </c>
      <c r="Z78" s="21">
        <f t="shared" si="58"/>
        <v>0</v>
      </c>
      <c r="AA78" s="48">
        <f>SUM(Y78:Z78)</f>
        <v>0</v>
      </c>
      <c r="AB78" s="30" t="e">
        <f t="shared" si="40"/>
        <v>#REF!</v>
      </c>
      <c r="AC78" s="145"/>
      <c r="AD78" s="147"/>
      <c r="AE78" s="147"/>
      <c r="AF78" s="147"/>
      <c r="AG78" s="147"/>
      <c r="AH78" s="147"/>
      <c r="AI78" s="147"/>
      <c r="AJ78" s="141"/>
    </row>
    <row r="79" spans="1:36">
      <c r="A79" s="77"/>
      <c r="B79" s="78" t="s">
        <v>39</v>
      </c>
      <c r="C79" s="78"/>
      <c r="D79" s="77"/>
      <c r="E79" s="79"/>
      <c r="F79" s="79"/>
      <c r="G79" s="79"/>
      <c r="H79" s="79"/>
      <c r="I79" s="79"/>
      <c r="J79" s="79"/>
      <c r="K79" s="176"/>
      <c r="L79" s="80">
        <f t="shared" si="48"/>
        <v>0</v>
      </c>
      <c r="M79" s="81">
        <f t="shared" si="49"/>
        <v>0</v>
      </c>
      <c r="N79" s="97">
        <f t="shared" si="50"/>
        <v>0</v>
      </c>
      <c r="O79" s="85" t="e">
        <f t="shared" si="39"/>
        <v>#REF!</v>
      </c>
      <c r="P79" s="80">
        <v>0</v>
      </c>
      <c r="Q79" s="81">
        <v>0</v>
      </c>
      <c r="R79" s="138">
        <f t="shared" si="37"/>
        <v>0</v>
      </c>
      <c r="S79" s="20">
        <v>0</v>
      </c>
      <c r="T79" s="21">
        <v>0</v>
      </c>
      <c r="U79" s="69">
        <f t="shared" si="38"/>
        <v>0</v>
      </c>
      <c r="V79" s="20">
        <f t="shared" si="51"/>
        <v>0</v>
      </c>
      <c r="W79" s="21">
        <f t="shared" si="52"/>
        <v>0</v>
      </c>
      <c r="X79" s="30">
        <f t="shared" si="53"/>
        <v>0</v>
      </c>
      <c r="Y79" s="20">
        <f t="shared" si="54"/>
        <v>0</v>
      </c>
      <c r="Z79" s="21">
        <f t="shared" si="55"/>
        <v>0</v>
      </c>
      <c r="AA79" s="48">
        <f t="shared" si="56"/>
        <v>0</v>
      </c>
      <c r="AB79" s="30" t="e">
        <f t="shared" si="40"/>
        <v>#REF!</v>
      </c>
      <c r="AC79" s="145"/>
      <c r="AD79" s="147"/>
      <c r="AE79" s="147"/>
      <c r="AF79" s="147"/>
      <c r="AG79" s="147"/>
      <c r="AH79" s="147"/>
      <c r="AI79" s="147"/>
      <c r="AJ79" s="141"/>
    </row>
    <row r="80" spans="1:36" ht="13.5" thickBot="1">
      <c r="A80" s="77"/>
      <c r="B80" s="78"/>
      <c r="C80" s="78"/>
      <c r="D80" s="77"/>
      <c r="E80" s="79"/>
      <c r="F80" s="79"/>
      <c r="G80" s="79"/>
      <c r="H80" s="79"/>
      <c r="I80" s="79"/>
      <c r="J80" s="79"/>
      <c r="K80" s="176"/>
      <c r="L80" s="129"/>
      <c r="M80" s="133"/>
      <c r="N80" s="134"/>
      <c r="O80" s="135"/>
      <c r="P80" s="80"/>
      <c r="Q80" s="81"/>
      <c r="R80" s="138"/>
      <c r="S80" s="20"/>
      <c r="T80" s="21"/>
      <c r="U80" s="69"/>
      <c r="V80" s="20"/>
      <c r="W80" s="21"/>
      <c r="X80" s="30"/>
      <c r="Y80" s="20"/>
      <c r="Z80" s="21"/>
      <c r="AA80" s="48"/>
      <c r="AB80" s="30"/>
      <c r="AC80" s="150"/>
      <c r="AD80" s="151"/>
      <c r="AE80" s="151"/>
      <c r="AF80" s="151"/>
      <c r="AG80" s="151"/>
      <c r="AH80" s="151"/>
      <c r="AI80" s="151"/>
      <c r="AJ80" s="152"/>
    </row>
    <row r="81" spans="1:36" ht="13.5" thickBot="1">
      <c r="A81" s="24"/>
      <c r="B81" s="23" t="s">
        <v>207</v>
      </c>
      <c r="C81" s="25"/>
      <c r="D81" s="24"/>
      <c r="E81" s="26"/>
      <c r="F81" s="26"/>
      <c r="G81" s="26"/>
      <c r="H81" s="26"/>
      <c r="I81" s="26"/>
      <c r="J81" s="26"/>
      <c r="K81" s="60"/>
      <c r="L81" s="128">
        <f t="shared" ref="L81:AB81" si="59">SUM(L58:L80)</f>
        <v>45283000</v>
      </c>
      <c r="M81" s="128">
        <f t="shared" si="59"/>
        <v>6991000</v>
      </c>
      <c r="N81" s="128">
        <f t="shared" si="59"/>
        <v>52274000</v>
      </c>
      <c r="O81" s="136" t="e">
        <f t="shared" si="59"/>
        <v>#REF!</v>
      </c>
      <c r="P81" s="139">
        <f t="shared" si="59"/>
        <v>45283000</v>
      </c>
      <c r="Q81" s="139">
        <f t="shared" si="59"/>
        <v>6991000</v>
      </c>
      <c r="R81" s="139">
        <f t="shared" si="59"/>
        <v>52274000</v>
      </c>
      <c r="S81" s="57">
        <f t="shared" si="59"/>
        <v>45283000</v>
      </c>
      <c r="T81" s="57">
        <f t="shared" si="59"/>
        <v>6991000</v>
      </c>
      <c r="U81" s="57">
        <f>SUM(U58:U80)</f>
        <v>52274000</v>
      </c>
      <c r="V81" s="57">
        <f t="shared" si="59"/>
        <v>0</v>
      </c>
      <c r="W81" s="57">
        <f t="shared" si="59"/>
        <v>0</v>
      </c>
      <c r="X81" s="57">
        <f t="shared" si="59"/>
        <v>0</v>
      </c>
      <c r="Y81" s="57">
        <f t="shared" si="59"/>
        <v>0</v>
      </c>
      <c r="Z81" s="57">
        <f t="shared" si="59"/>
        <v>0</v>
      </c>
      <c r="AA81" s="57">
        <f t="shared" si="59"/>
        <v>0</v>
      </c>
      <c r="AB81" s="58" t="e">
        <f t="shared" si="59"/>
        <v>#REF!</v>
      </c>
      <c r="AC81" s="166"/>
      <c r="AD81" s="167"/>
      <c r="AE81" s="167"/>
      <c r="AF81" s="167"/>
      <c r="AG81" s="167"/>
      <c r="AH81" s="167"/>
      <c r="AI81" s="167"/>
      <c r="AJ81" s="169"/>
    </row>
    <row r="82" spans="1:36" ht="13.5" thickTop="1">
      <c r="A82" s="18"/>
      <c r="B82" s="59"/>
      <c r="C82" s="17"/>
      <c r="D82" s="18"/>
      <c r="E82" s="19"/>
      <c r="F82" s="19"/>
      <c r="G82" s="19"/>
      <c r="H82" s="19"/>
      <c r="I82" s="19"/>
      <c r="J82" s="19"/>
      <c r="K82" s="177"/>
      <c r="L82" s="65"/>
      <c r="M82" s="66"/>
      <c r="N82" s="66"/>
      <c r="O82" s="66"/>
      <c r="P82" s="65"/>
      <c r="Q82" s="66"/>
      <c r="R82" s="66"/>
      <c r="S82" s="65"/>
      <c r="T82" s="66"/>
      <c r="U82" s="66"/>
      <c r="V82" s="65"/>
      <c r="W82" s="66"/>
      <c r="X82" s="66"/>
      <c r="Y82" s="65"/>
      <c r="Z82" s="66"/>
      <c r="AA82" s="67"/>
      <c r="AB82" s="68"/>
      <c r="AC82" s="153"/>
      <c r="AD82" s="154"/>
      <c r="AE82" s="154"/>
      <c r="AF82" s="154"/>
      <c r="AG82" s="154"/>
      <c r="AH82" s="154"/>
      <c r="AI82" s="154"/>
      <c r="AJ82" s="161"/>
    </row>
    <row r="83" spans="1:36" ht="13.5" thickBot="1">
      <c r="A83" s="24"/>
      <c r="B83" s="23" t="s">
        <v>40</v>
      </c>
      <c r="C83" s="25"/>
      <c r="D83" s="24"/>
      <c r="E83" s="26"/>
      <c r="F83" s="26"/>
      <c r="G83" s="64"/>
      <c r="H83" s="64"/>
      <c r="I83" s="64"/>
      <c r="J83" s="64"/>
      <c r="K83" s="27"/>
      <c r="L83" s="28">
        <f t="shared" ref="L83:AB83" si="60">L55+L81</f>
        <v>119493000</v>
      </c>
      <c r="M83" s="28">
        <f t="shared" si="60"/>
        <v>15332000</v>
      </c>
      <c r="N83" s="28">
        <f t="shared" si="60"/>
        <v>134825000</v>
      </c>
      <c r="O83" s="58" t="e">
        <f t="shared" si="60"/>
        <v>#REF!</v>
      </c>
      <c r="P83" s="140">
        <f t="shared" si="60"/>
        <v>112704000</v>
      </c>
      <c r="Q83" s="140">
        <f t="shared" si="60"/>
        <v>15152000</v>
      </c>
      <c r="R83" s="140">
        <f t="shared" si="60"/>
        <v>134825023</v>
      </c>
      <c r="S83" s="28">
        <f>S55+S81</f>
        <v>112704000</v>
      </c>
      <c r="T83" s="28">
        <f t="shared" si="60"/>
        <v>15152000</v>
      </c>
      <c r="U83" s="28">
        <f>U55+U81</f>
        <v>128285000</v>
      </c>
      <c r="V83" s="28">
        <f t="shared" si="60"/>
        <v>-73</v>
      </c>
      <c r="W83" s="28">
        <f t="shared" si="60"/>
        <v>50</v>
      </c>
      <c r="X83" s="28">
        <f t="shared" si="60"/>
        <v>-23</v>
      </c>
      <c r="Y83" s="28">
        <f t="shared" si="60"/>
        <v>6404073</v>
      </c>
      <c r="Z83" s="28">
        <f t="shared" si="60"/>
        <v>135950</v>
      </c>
      <c r="AA83" s="28">
        <f t="shared" si="60"/>
        <v>6540023</v>
      </c>
      <c r="AB83" s="58" t="e">
        <f t="shared" si="60"/>
        <v>#REF!</v>
      </c>
      <c r="AC83" s="166"/>
      <c r="AD83" s="167"/>
      <c r="AE83" s="167"/>
      <c r="AF83" s="167"/>
      <c r="AG83" s="167"/>
      <c r="AH83" s="167"/>
      <c r="AI83" s="167"/>
      <c r="AJ83" s="169"/>
    </row>
    <row r="84" spans="1:36" ht="13.5" thickTop="1">
      <c r="O84" s="137" t="s">
        <v>210</v>
      </c>
      <c r="AJ84" s="170"/>
    </row>
    <row r="85" spans="1:36" hidden="1">
      <c r="L85" s="16"/>
      <c r="M85" s="16"/>
      <c r="P85" s="16"/>
      <c r="Q85" s="16"/>
      <c r="S85" s="16"/>
      <c r="T85" s="16"/>
      <c r="V85" s="16"/>
      <c r="W85" s="16"/>
      <c r="Y85" s="16"/>
      <c r="Z85" s="16"/>
    </row>
    <row r="86" spans="1:36" hidden="1">
      <c r="B86" s="88" t="s">
        <v>41</v>
      </c>
    </row>
    <row r="87" spans="1:36" hidden="1"/>
    <row r="88" spans="1:36" hidden="1">
      <c r="B88" s="88" t="s">
        <v>42</v>
      </c>
    </row>
    <row r="89" spans="1:36" hidden="1">
      <c r="B89" s="86" t="s">
        <v>43</v>
      </c>
    </row>
    <row r="90" spans="1:36" hidden="1">
      <c r="B90" s="86" t="s">
        <v>44</v>
      </c>
    </row>
    <row r="91" spans="1:36" hidden="1">
      <c r="B91" s="87" t="s">
        <v>228</v>
      </c>
    </row>
    <row r="92" spans="1:36" hidden="1">
      <c r="B92" s="87" t="s">
        <v>45</v>
      </c>
    </row>
    <row r="93" spans="1:36" hidden="1"/>
    <row r="94" spans="1:36" hidden="1">
      <c r="B94" s="88" t="s">
        <v>46</v>
      </c>
    </row>
    <row r="95" spans="1:36" hidden="1">
      <c r="B95" s="86" t="s">
        <v>225</v>
      </c>
    </row>
    <row r="96" spans="1:36" hidden="1"/>
    <row r="97" spans="2:2" hidden="1">
      <c r="B97" s="88" t="s">
        <v>47</v>
      </c>
    </row>
    <row r="98" spans="2:2" hidden="1"/>
    <row r="99" spans="2:2" hidden="1">
      <c r="B99" s="86" t="s">
        <v>226</v>
      </c>
    </row>
    <row r="100" spans="2:2" hidden="1">
      <c r="B100" s="89" t="s">
        <v>48</v>
      </c>
    </row>
    <row r="101" spans="2:2" hidden="1">
      <c r="B101" s="89" t="s">
        <v>49</v>
      </c>
    </row>
    <row r="102" spans="2:2" hidden="1"/>
    <row r="103" spans="2:2" hidden="1">
      <c r="B103" s="88" t="s">
        <v>50</v>
      </c>
    </row>
    <row r="104" spans="2:2" hidden="1">
      <c r="B104" s="86" t="s">
        <v>51</v>
      </c>
    </row>
    <row r="105" spans="2:2" hidden="1">
      <c r="B105" s="86" t="s">
        <v>52</v>
      </c>
    </row>
    <row r="106" spans="2:2" hidden="1">
      <c r="B106" s="86" t="s">
        <v>227</v>
      </c>
    </row>
    <row r="107" spans="2:2" hidden="1"/>
    <row r="108" spans="2:2" hidden="1">
      <c r="B108" s="89" t="s">
        <v>53</v>
      </c>
    </row>
    <row r="109" spans="2:2" hidden="1"/>
  </sheetData>
  <mergeCells count="6">
    <mergeCell ref="AC4:AJ4"/>
    <mergeCell ref="Y4:AB4"/>
    <mergeCell ref="L4:O4"/>
    <mergeCell ref="P4:R4"/>
    <mergeCell ref="S4:U4"/>
    <mergeCell ref="V4:X4"/>
  </mergeCells>
  <phoneticPr fontId="0" type="noConversion"/>
  <conditionalFormatting sqref="AA7:AA54 AA58:AA80">
    <cfRule type="cellIs" dxfId="0" priority="1" operator="greaterThan">
      <formula>5000000</formula>
    </cfRule>
  </conditionalFormatting>
  <printOptions horizontalCentered="1" gridLines="1"/>
  <pageMargins left="0.19685039370078741" right="0.19685039370078741" top="0.98425196850393704" bottom="0.98425196850393704" header="0.51181102362204722" footer="0.51181102362204722"/>
  <pageSetup paperSize="9" scale="46" fitToHeight="0" orientation="landscape" r:id="rId1"/>
  <headerFooter alignWithMargins="0">
    <oddFooter>&amp;L&amp;F&amp;C&amp;D &amp;T&amp;RPage &amp;P</oddFooter>
  </headerFooter>
  <rowBreaks count="1" manualBreakCount="1">
    <brk id="56" min="1" max="38" man="1"/>
  </rowBreaks>
  <colBreaks count="2" manualBreakCount="2">
    <brk id="7" max="89" man="1"/>
    <brk id="28" max="8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4A0D2C359A25499710653733ECDF91" ma:contentTypeVersion="12" ma:contentTypeDescription="Een nieuw document maken." ma:contentTypeScope="" ma:versionID="e93fb529e8df07d32c8e5410b196339f">
  <xsd:schema xmlns:xsd="http://www.w3.org/2001/XMLSchema" xmlns:xs="http://www.w3.org/2001/XMLSchema" xmlns:p="http://schemas.microsoft.com/office/2006/metadata/properties" xmlns:ns2="0d0420ce-42b3-4c7a-8a2a-41b1493df6b7" xmlns:ns3="a5855d4e-aa71-4370-8061-5fad7a01ed15" targetNamespace="http://schemas.microsoft.com/office/2006/metadata/properties" ma:root="true" ma:fieldsID="98b2ace24d40b8a187ec74099e368d87" ns2:_="" ns3:_="">
    <xsd:import namespace="0d0420ce-42b3-4c7a-8a2a-41b1493df6b7"/>
    <xsd:import namespace="a5855d4e-aa71-4370-8061-5fad7a01ed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420ce-42b3-4c7a-8a2a-41b1493df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umentijd" ma:index="12" nillable="true" ma:displayName="Datum en tijd" ma:format="DateOnly" ma:internalName="Datumentijd">
      <xsd:simpleType>
        <xsd:restriction base="dms:DateTime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c1895421-752c-4246-b527-f784f5a8f1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55d4e-aa71-4370-8061-5fad7a01ed1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45f1305-ed63-443f-85e0-36875203ce5c}" ma:internalName="TaxCatchAll" ma:showField="CatchAllData" ma:web="a5855d4e-aa71-4370-8061-5fad7a01ed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entijd xmlns="0d0420ce-42b3-4c7a-8a2a-41b1493df6b7" xsi:nil="true"/>
    <TaxCatchAll xmlns="a5855d4e-aa71-4370-8061-5fad7a01ed15" xsi:nil="true"/>
    <lcf76f155ced4ddcb4097134ff3c332f xmlns="0d0420ce-42b3-4c7a-8a2a-41b1493df6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A6D468-72F5-4726-AC3A-DAECF6895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D99494-FF5F-47E3-846A-EAAFC27721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0420ce-42b3-4c7a-8a2a-41b1493df6b7"/>
    <ds:schemaRef ds:uri="a5855d4e-aa71-4370-8061-5fad7a01e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4C73D3-0CC1-4F5F-AC36-8E2EFFAFA4B0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a5855d4e-aa71-4370-8061-5fad7a01ed15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0d0420ce-42b3-4c7a-8a2a-41b1493df6b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12</vt:i4>
      </vt:variant>
    </vt:vector>
  </HeadingPairs>
  <TitlesOfParts>
    <vt:vector size="15" baseType="lpstr">
      <vt:lpstr>General Info</vt:lpstr>
      <vt:lpstr>Polisblad</vt:lpstr>
      <vt:lpstr>Bestand dd 1 januari 2026</vt:lpstr>
      <vt:lpstr>'Bestand dd 1 januari 2026'!Afdrukbereik</vt:lpstr>
      <vt:lpstr>Polisblad!Afdrukbereik</vt:lpstr>
      <vt:lpstr>'Bestand dd 1 januari 2026'!Afdruktitels</vt:lpstr>
      <vt:lpstr>afrind</vt:lpstr>
      <vt:lpstr>cad</vt:lpstr>
      <vt:lpstr>ign</vt:lpstr>
      <vt:lpstr>igo</vt:lpstr>
      <vt:lpstr>iin</vt:lpstr>
      <vt:lpstr>iio</vt:lpstr>
      <vt:lpstr>index</vt:lpstr>
      <vt:lpstr>premieGM</vt:lpstr>
      <vt:lpstr>premieOW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subject/>
  <dc:creator>C.J. van Doornewaard</dc:creator>
  <cp:keywords/>
  <dc:description/>
  <cp:lastModifiedBy>Nina Hollander</cp:lastModifiedBy>
  <cp:revision/>
  <cp:lastPrinted>2026-09-22T07:38:52Z</cp:lastPrinted>
  <dcterms:created xsi:type="dcterms:W3CDTF">2000-08-08T13:09:59Z</dcterms:created>
  <dcterms:modified xsi:type="dcterms:W3CDTF">2026-09-22T07:39:22Z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213f7cf8-533b-44c2-977d-56d1df31a213</vt:lpwstr>
  </property>
  <property fmtid="{D5CDD505-2E9C-101B-9397-08002B2CF9AE}" pid="3" name="AonClassification">
    <vt:lpwstr>ADC_class_200</vt:lpwstr>
  </property>
  <property fmtid="{D5CDD505-2E9C-101B-9397-08002B2CF9AE}" pid="4" name="MSIP_Label_875a5b46-6a40-4ffc-90be-3fcbddbfaaf1_ActionId">
    <vt:lpwstr>c69cdc0e-d3b7-4853-ac79-ec59fa1c6c89</vt:lpwstr>
  </property>
  <property fmtid="{D5CDD505-2E9C-101B-9397-08002B2CF9AE}" pid="5" name="MSIP_Label_875a5b46-6a40-4ffc-90be-3fcbddbfaaf1_Name">
    <vt:lpwstr>CONFIDENTIAL \ CONFIDENTIAL</vt:lpwstr>
  </property>
  <property fmtid="{D5CDD505-2E9C-101B-9397-08002B2CF9AE}" pid="6" name="MSIP_Label_875a5b46-6a40-4ffc-90be-3fcbddbfaaf1_SetDate">
    <vt:lpwstr>2025-03-12T15:39:01Z</vt:lpwstr>
  </property>
  <property fmtid="{D5CDD505-2E9C-101B-9397-08002B2CF9AE}" pid="7" name="MSIP_Label_875a5b46-6a40-4ffc-90be-3fcbddbfaaf1_SiteId">
    <vt:lpwstr>94cfddbc-0627-494a-ad7a-29aea3aea832</vt:lpwstr>
  </property>
  <property fmtid="{D5CDD505-2E9C-101B-9397-08002B2CF9AE}" pid="8" name="MSIP_Label_875a5b46-6a40-4ffc-90be-3fcbddbfaaf1_Enabled">
    <vt:lpwstr>True</vt:lpwstr>
  </property>
  <property fmtid="{D5CDD505-2E9C-101B-9397-08002B2CF9AE}" pid="9" name="ContentTypeId">
    <vt:lpwstr>0x010100004A0D2C359A25499710653733ECDF91</vt:lpwstr>
  </property>
  <property fmtid="{D5CDD505-2E9C-101B-9397-08002B2CF9AE}" pid="10" name="MSIP_Label_875a5b46-6a40-4ffc-90be-3fcbddbfaaf1_Removed">
    <vt:lpwstr>False</vt:lpwstr>
  </property>
  <property fmtid="{D5CDD505-2E9C-101B-9397-08002B2CF9AE}" pid="11" name="MSIP_Label_875a5b46-6a40-4ffc-90be-3fcbddbfaaf1_Parent">
    <vt:lpwstr>fa45f789-1f0b-4e07-bb5a-5b7474c73833</vt:lpwstr>
  </property>
  <property fmtid="{D5CDD505-2E9C-101B-9397-08002B2CF9AE}" pid="12" name="MSIP_Label_875a5b46-6a40-4ffc-90be-3fcbddbfaaf1_Extended_MSFT_Method">
    <vt:lpwstr>Standard</vt:lpwstr>
  </property>
  <property fmtid="{D5CDD505-2E9C-101B-9397-08002B2CF9AE}" pid="13" name="MSIP_Label_fa45f789-1f0b-4e07-bb5a-5b7474c73833_Enabled">
    <vt:lpwstr>True</vt:lpwstr>
  </property>
  <property fmtid="{D5CDD505-2E9C-101B-9397-08002B2CF9AE}" pid="14" name="MSIP_Label_fa45f789-1f0b-4e07-bb5a-5b7474c73833_SiteId">
    <vt:lpwstr>94cfddbc-0627-494a-ad7a-29aea3aea832</vt:lpwstr>
  </property>
  <property fmtid="{D5CDD505-2E9C-101B-9397-08002B2CF9AE}" pid="15" name="MSIP_Label_fa45f789-1f0b-4e07-bb5a-5b7474c73833_SetDate">
    <vt:lpwstr>2025-03-12T15:39:01Z</vt:lpwstr>
  </property>
  <property fmtid="{D5CDD505-2E9C-101B-9397-08002B2CF9AE}" pid="16" name="MSIP_Label_fa45f789-1f0b-4e07-bb5a-5b7474c73833_Name">
    <vt:lpwstr>CONFIDENTIAL</vt:lpwstr>
  </property>
  <property fmtid="{D5CDD505-2E9C-101B-9397-08002B2CF9AE}" pid="17" name="MSIP_Label_fa45f789-1f0b-4e07-bb5a-5b7474c73833_ActionId">
    <vt:lpwstr>bcee12a9-db13-490f-bc06-99d8a59762e4</vt:lpwstr>
  </property>
  <property fmtid="{D5CDD505-2E9C-101B-9397-08002B2CF9AE}" pid="18" name="MSIP_Label_fa45f789-1f0b-4e07-bb5a-5b7474c73833_Extended_MSFT_Method">
    <vt:lpwstr>Standard</vt:lpwstr>
  </property>
  <property fmtid="{D5CDD505-2E9C-101B-9397-08002B2CF9AE}" pid="19" name="Sensitivity">
    <vt:lpwstr>CONFIDENTIAL \ CONFIDENTIAL CONFIDENTIAL</vt:lpwstr>
  </property>
  <property fmtid="{D5CDD505-2E9C-101B-9397-08002B2CF9AE}" pid="20" name="MediaServiceImageTags">
    <vt:lpwstr/>
  </property>
</Properties>
</file>