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lmr.sharepoint.com/sites/ST-aanbmeu/Gedeelde documenten/General/08 Bijlagen/Bijlagen concept_nog bewaren/"/>
    </mc:Choice>
  </mc:AlternateContent>
  <xr:revisionPtr revIDLastSave="20" documentId="8_{A343825E-AE11-4B0D-AB9B-B5A0C664E32B}" xr6:coauthVersionLast="47" xr6:coauthVersionMax="47" xr10:uidLastSave="{FE4656A4-D993-4A63-86B0-0601B930A2F6}"/>
  <bookViews>
    <workbookView xWindow="-120" yWindow="-120" windowWidth="29040" windowHeight="17520" firstSheet="4" activeTab="9" xr2:uid="{D67F98DF-28FF-4DA3-AE1F-03F0BFEADB81}"/>
  </bookViews>
  <sheets>
    <sheet name="Instructie" sheetId="16" r:id="rId1"/>
    <sheet name="Ondertekening" sheetId="12" r:id="rId2"/>
    <sheet name="1. Refurbished" sheetId="2" r:id="rId3"/>
    <sheet name="2.Kortingspercentages" sheetId="14" r:id="rId4"/>
    <sheet name="3.Nieuw circulair" sheetId="3" r:id="rId5"/>
    <sheet name="4. Preventief Correctief" sheetId="7" r:id="rId6"/>
    <sheet name="5. Thuiswerkplek" sheetId="5" r:id="rId7"/>
    <sheet name="6. Project nieuw gemeentehuis" sheetId="8" r:id="rId8"/>
    <sheet name="7. Totaalprijs" sheetId="11" r:id="rId9"/>
    <sheet name="8. Scoremethode" sheetId="17"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66" i="3" l="1"/>
  <c r="G61" i="3"/>
  <c r="G26" i="3"/>
  <c r="H7" i="3"/>
  <c r="H6" i="3"/>
  <c r="B7" i="11"/>
  <c r="H30" i="2"/>
  <c r="B5" i="11"/>
  <c r="H10" i="3"/>
  <c r="H11" i="3"/>
  <c r="H9" i="3"/>
  <c r="H8" i="3"/>
  <c r="G27" i="3"/>
  <c r="H13" i="2"/>
  <c r="H6" i="2"/>
  <c r="E16" i="17"/>
  <c r="F8" i="17"/>
  <c r="D7" i="5" l="1"/>
  <c r="D8" i="5"/>
  <c r="D9" i="5"/>
  <c r="E51" i="7"/>
  <c r="E50" i="7"/>
  <c r="E49" i="7"/>
  <c r="E48" i="7"/>
  <c r="E47" i="7"/>
  <c r="E46" i="7"/>
  <c r="E45" i="7"/>
  <c r="E44" i="7"/>
  <c r="E43" i="7"/>
  <c r="E42" i="7"/>
  <c r="E38" i="7"/>
  <c r="E37" i="7"/>
  <c r="E36" i="7"/>
  <c r="E35" i="7"/>
  <c r="E34" i="7"/>
  <c r="E33" i="7"/>
  <c r="E29" i="7"/>
  <c r="E28" i="7"/>
  <c r="E27" i="7"/>
  <c r="E26" i="7"/>
  <c r="E25" i="7"/>
  <c r="E24" i="7"/>
  <c r="E23" i="7"/>
  <c r="E22" i="7"/>
  <c r="E21" i="7"/>
  <c r="E6" i="7"/>
  <c r="E7" i="7"/>
  <c r="E5" i="7"/>
  <c r="C5" i="8"/>
  <c r="C8" i="8" s="1"/>
  <c r="B9" i="11" s="1"/>
  <c r="D10" i="5"/>
  <c r="D11" i="5"/>
  <c r="D6" i="5"/>
  <c r="D12" i="5" s="1"/>
  <c r="B8" i="11" s="1"/>
  <c r="E12" i="7"/>
  <c r="E13" i="7"/>
  <c r="E14" i="7"/>
  <c r="E15" i="7"/>
  <c r="E16" i="7"/>
  <c r="E17" i="7"/>
  <c r="E11" i="7"/>
  <c r="E52" i="7" l="1"/>
  <c r="H12" i="2"/>
  <c r="H14" i="2"/>
  <c r="H15" i="2"/>
  <c r="H16" i="2"/>
  <c r="H17" i="2"/>
  <c r="H18" i="2"/>
  <c r="H19" i="2"/>
  <c r="H20" i="2"/>
  <c r="H21" i="2"/>
  <c r="H22" i="2"/>
  <c r="H23" i="2"/>
  <c r="H24" i="2"/>
  <c r="H25" i="2"/>
  <c r="H26" i="2"/>
  <c r="H27" i="2"/>
  <c r="H11" i="2"/>
  <c r="H28" i="2" l="1"/>
  <c r="G16" i="3"/>
  <c r="G17" i="3"/>
  <c r="G18" i="3"/>
  <c r="G19" i="3"/>
  <c r="G20" i="3"/>
  <c r="G21" i="3"/>
  <c r="G22" i="3"/>
  <c r="G23" i="3"/>
  <c r="G24" i="3"/>
  <c r="H12" i="3" l="1"/>
  <c r="F5" i="2"/>
  <c r="G64" i="3"/>
  <c r="G65" i="3"/>
  <c r="G67" i="3"/>
  <c r="G68" i="3"/>
  <c r="G69" i="3"/>
  <c r="G70" i="3"/>
  <c r="G71" i="3"/>
  <c r="G72" i="3"/>
  <c r="G73" i="3"/>
  <c r="G74" i="3"/>
  <c r="G75" i="3"/>
  <c r="G76" i="3"/>
  <c r="G77" i="3"/>
  <c r="G78" i="3"/>
  <c r="G79" i="3"/>
  <c r="G80" i="3"/>
  <c r="G81" i="3"/>
  <c r="G82" i="3"/>
  <c r="G83" i="3"/>
  <c r="G84" i="3"/>
  <c r="G85" i="3"/>
  <c r="G25"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2" i="3"/>
  <c r="G63" i="3"/>
  <c r="H5" i="2" l="1"/>
  <c r="G86" i="3"/>
  <c r="G88" i="3" s="1"/>
  <c r="B6" i="11" s="1"/>
  <c r="B10" i="11" l="1"/>
  <c r="C10" i="11" s="1"/>
  <c r="D11" i="17" l="1"/>
  <c r="E11"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tc={389F2ED9-583E-4115-836C-B3196013FEE6}</author>
  </authors>
  <commentList>
    <comment ref="A5" authorId="0" shapeId="0" xr:uid="{389F2ED9-583E-4115-836C-B3196013FEE6}">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@Farouk, Samira in bijlage worden categorien voor nieuw niet genoemd. Deze maar weglaten en nummer als voldoende laten staan?
</t>
      </text>
    </comment>
  </commentList>
</comments>
</file>

<file path=xl/sharedStrings.xml><?xml version="1.0" encoding="utf-8"?>
<sst xmlns="http://schemas.openxmlformats.org/spreadsheetml/2006/main" count="590" uniqueCount="409">
  <si>
    <t>Tarievenblad
Circulair Kantoormeubilair
Gemeente Haarlemmermeer</t>
  </si>
  <si>
    <t>Let op! Oranje gemarkeerde velden zijn invulvelden</t>
  </si>
  <si>
    <t>INVULINSTRUCTIE</t>
  </si>
  <si>
    <t>Algemeen</t>
  </si>
  <si>
    <t xml:space="preserve">De opgegeven aantallen in dit document dienen enkel als indicatie van de verwachte afname door opdrachtgever. Deze aantallen zijn bedoeld om inzicht te geven in wat opdrachtgever verwacht het meest of het minst af te nemen. Echter, deze aantallen zijn indicatief en niet bindend. Inschrijvers kunnen hier geen rechten aan ontlenen; het is mogelijk dat de werkelijke aantallen later anders blijken te zijn en er is geen afnameverplichting vanuit de opdrachtgever.
Alle tarieven zijn all-in en exclusief BTW.  Hiermee wordt bedoeld dat alle kosten in de tarieven verwerkt zijn, zoals bedrijfskosten, overhead, administratieve kosten, materialen, verzekering etc.  </t>
  </si>
  <si>
    <t>Tabblad - Ondertekening</t>
  </si>
  <si>
    <t>Het tarievenblad moet rechtsgeldig worden ondertekend door een tekenbevoegde functionaris van de inschrijver.</t>
  </si>
  <si>
    <t>Tabblad 1 - Refurbishen van Meubilair:</t>
  </si>
  <si>
    <r>
      <rPr>
        <sz val="12"/>
        <color rgb="FF000000"/>
        <rFont val="Calibri"/>
        <family val="2"/>
      </rPr>
      <t xml:space="preserve">In dit deel van het prijzenblad wordt de inschrijver gevraagd om de prijzen op te geven voor het refurbishen van het in dit tabblad opgenomen standaard en representatief meubilair. Voor het nieuwe gemeentehuis is in </t>
    </r>
    <r>
      <rPr>
        <sz val="12"/>
        <rFont val="Calibri"/>
        <family val="2"/>
      </rPr>
      <t xml:space="preserve">bijlage H </t>
    </r>
    <r>
      <rPr>
        <sz val="12"/>
        <color rgb="FF000000"/>
        <rFont val="Calibri"/>
        <family val="2"/>
      </rPr>
      <t xml:space="preserve">een overzicht van het meubilair dat gerefurbished moet worden, inclusief, indien beschikbaar, beeldmateriaal. </t>
    </r>
    <r>
      <rPr>
        <sz val="12"/>
        <color theme="1"/>
        <rFont val="Calibri"/>
        <family val="2"/>
      </rPr>
      <t>Additionele uren voor herbeoordeling van meubilair dat nog niet in tabblad 1 is opgenomen worden op offerte basis in overleg met opdrachtgever bepaald. Het uurtarief hiervoor vermeldt inschrijver in Tabblad 6 Project nieuw gemeentehuis.</t>
    </r>
  </si>
  <si>
    <t>Tabblad 2 - Kortingspercentages</t>
  </si>
  <si>
    <t xml:space="preserve">In dit deel van het prijzenblad vult de inschrijver de staffels voor kortingspercentages in voor het nieuw circulair meubilair voor het nieuwe gemeentehuis met de  categorienummers T106, T112, T117, S01 en S115. Deze kortingen worden automatisch doorgerekend in tabblad 3 in de totaalprijs per categorienummer. 
De kortingspercentages zijn ook gedurende de looptijd van de raamovereenkomst van toepassing voor aanschaf van meubilair met de genoemde categorienummers op de andere gemeentelijke locaties . </t>
  </si>
  <si>
    <t>Tabblad 3 - Nieuw circulair Meubilair:</t>
  </si>
  <si>
    <r>
      <rPr>
        <sz val="12"/>
        <color rgb="FF000000"/>
        <rFont val="Calibri"/>
        <family val="2"/>
      </rPr>
      <t xml:space="preserve">In dit deel van het prijzenblad vult de inschrijver de prijzen per stuk in  voor het uitgevraagde nieuw circulair standaard en representatief meubilair  ( zie voor beeldmateriaal bijlage </t>
    </r>
    <r>
      <rPr>
        <sz val="12"/>
        <rFont val="Calibri"/>
        <family val="2"/>
      </rPr>
      <t>H</t>
    </r>
    <r>
      <rPr>
        <sz val="12"/>
        <color rgb="FF000000"/>
        <rFont val="Calibri"/>
        <family val="2"/>
      </rPr>
      <t xml:space="preserve"> ). Inschrijver kan hier een alternatief aanbieden. In geval van een alternatief, stuurt inschrijver ondersteunend beeldmateriaal met technische specificaties onder vermelding van de productcode (1 afbeelding per product) mee in een aparte bijlage. Het kortingspercentage dat inschrijver in tabblad 2 heeft ingevuld voor het meubilair met de  categorienummers T106, T112, T117, S01 en S115 wordt hier aan de hand van de staffel automatisch doorgerekend in de totaalprijs.
Korting op het overige representatief meubilair</t>
    </r>
    <r>
      <rPr>
        <sz val="12"/>
        <color theme="1"/>
        <rFont val="Calibri"/>
        <family val="2"/>
      </rPr>
      <t xml:space="preserve"> verrekent inschrijver meteen in de opgegeven prijs per stuk in het tabblad.</t>
    </r>
  </si>
  <si>
    <t>Tabblad 4 - Preventief en Correctief onderhoud</t>
  </si>
  <si>
    <t xml:space="preserve">In dit deel van het prijzenblad vult de inschrijver de prijzen in voor preventief en correctief onderhoud. </t>
  </si>
  <si>
    <t>Tabblad 5 - Thuiswerkplek</t>
  </si>
  <si>
    <t>In dit deel van het prijzenblad vult inschrijver de gevraagde posten in. Hierbij moet aangemerkt worden dat het leveren van een bureau nog niet tot de standaard dienstverlening   van opdrachtgever behoort. Door interne besluitvorming bestaat de mogelijkheid dat deze tijdens de contractperiode wordt afgenomen.</t>
  </si>
  <si>
    <t>Tabblad 6 - Project Nieuw Gemeentehuis</t>
  </si>
  <si>
    <t>In dit deel geeft inschrijver de kosten van de projectorganisatie voor de inrichting van het nieuwe gemeentehuis die onderbouwd zijn in het plan van aanpak dat voor de beantwoording van het Gunningscriterium GC3  door inschrijver is opgesteld. Ook kunnen de kosten opgegeven worden voor de herbeoordelingsronde van het meubilair zoals opgenomen in tabblad 1 op de locaties Beukenhorst en Polderlanden na start raamovereenkomst. Tevens moeten hierin de kosten worden opgenomen voor het intekenen in de plattegronden van het nieuw gemeentehuis met AutoCad of microstation waarbij de meubels ingetekend worden aan de hand van een door inschrijver aan te leveren cellenbibliotheek. 
Aanvullend kan inschrijver de kosten per uur  vermelden voor herbeoordeling van meubilair dat nog niet opgenomen is in tabblad 1 Refurbished. Deze telt niet mee voor de totale prijs in tabblad 7.</t>
  </si>
  <si>
    <t>Tabblad 7 - Totaalprijs</t>
  </si>
  <si>
    <t>De totaalprijzen die op prijzenblad 1, 3, 4, 5 en 6 zijn ingevuld (tabblad 2 bevat geen zelfstandige totaalprijs), worden samengevat en opgeteld op het tabblad 'Totaalprijs'. Voor de beoordeling van de totaalprijs zijn de prijzen per jaar voor Preventief en Correctief (tabblad 4) en Thuiswerkplek (tabblad 5) voor de maximale contractduur met 10 vermenigvuldigd. De totaalprijs is ongeldig indien de som van Refurbished en Nieuw circulair &gt; € 2.700.00, het totaal Preventief Correctief &gt; € 300.000 en het totaal Thuiswerkplek &gt; € 500.000. De totaalsom vormt de totale inschrijfprijs, die in het tabblad "behaalde score op prijs" automatisch ingevuld wordt en tot een score leidt voor het gunningscriterium Prijs. Indien de totaalprijs onder of boven de bandbreedte valt  wordt de prijs automatisch als ongeldig aangemerkt.</t>
  </si>
  <si>
    <t xml:space="preserve">De totaalsom van tabblad 7 wordt in het tabblad "behaalde score op prijs" automatisch ingevuld. Inschrijver ziet hier hoeveel punten er zijn gescoord binnen de gestelde bandbreedte. </t>
  </si>
  <si>
    <t>1. Ondertekening</t>
  </si>
  <si>
    <t>Organisatie:</t>
  </si>
  <si>
    <t>Datum:</t>
  </si>
  <si>
    <t>Naam:</t>
  </si>
  <si>
    <t>Functie:</t>
  </si>
  <si>
    <t>Eigen referentie inschrijving:</t>
  </si>
  <si>
    <t>Handtekening:</t>
  </si>
  <si>
    <r>
      <t xml:space="preserve">Door het indienen van het </t>
    </r>
    <r>
      <rPr>
        <b/>
        <sz val="10"/>
        <rFont val="Calibri"/>
        <family val="2"/>
      </rPr>
      <t>Tarievenblad</t>
    </r>
    <r>
      <rPr>
        <b/>
        <sz val="10"/>
        <color rgb="FFFF0000"/>
        <rFont val="Calibri"/>
        <family val="2"/>
      </rPr>
      <t xml:space="preserve"> </t>
    </r>
    <r>
      <rPr>
        <sz val="10"/>
        <rFont val="Calibri"/>
        <family val="2"/>
      </rPr>
      <t>verklaart Inschrijver dat deze zich volledig conformeert aan de aanbestedingsleidraad inclusief bijlagen. Tevens accepteert Inschrijver eventuele wijzigingen/ aanvullingen zoals opgenomen in de nota('s) van inlichtingen en gaat ermee akkoord dat de hierin opgenomen wijzigingen/ aanvullingen prevaleren boven hetgeen bepaald in eerder genoemde aanbestedingsleidraad inclusief bijlagen. Door het indienen van het Tarievenblad verklaart Inschrijver tevens dat de Inschrijving volledig is gebaseerd op en voldoet aan de bepalingen in de eerder genoemde aanbestedingsleidraad,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Tarievenblad dat de door hem geoffreerde prijzen en tarieven zonder voorbehoud zijn.</t>
    </r>
  </si>
  <si>
    <t xml:space="preserve">1. Bestaand meubilair te refurbishen </t>
  </si>
  <si>
    <t>Standaard meubilair zie bijlage H</t>
  </si>
  <si>
    <t>Categorie</t>
  </si>
  <si>
    <t>Nr</t>
  </si>
  <si>
    <t>Product</t>
  </si>
  <si>
    <t>Maatvoering</t>
  </si>
  <si>
    <t>Omschrijving refurbishen</t>
  </si>
  <si>
    <t>Aantal</t>
  </si>
  <si>
    <t>Prijs per stuk excl. Btw</t>
  </si>
  <si>
    <t>Totaal</t>
  </si>
  <si>
    <t>Bureau</t>
  </si>
  <si>
    <t>T01/T02/T03</t>
  </si>
  <si>
    <t xml:space="preserve">Opbouwblokken Bachmann of gelijkwaardig ten behoeve van 328 bestaande werkplekken </t>
  </si>
  <si>
    <t>nvt</t>
  </si>
  <si>
    <t xml:space="preserve">Stabiel vast te zetten met twee klemmen, één opbouwblok per twee werkplekken. 
Ieder opbouwblok is voorzien van twee stroompunten en één USB-c. </t>
  </si>
  <si>
    <t>Subtotaal</t>
  </si>
  <si>
    <t>Representatief meubilair zie bijlage H</t>
  </si>
  <si>
    <t>Nr.</t>
  </si>
  <si>
    <t>Bureaustoel</t>
  </si>
  <si>
    <t>S02</t>
  </si>
  <si>
    <t>Leren KLöber bureaustoelen met lederen stukken op armleuning</t>
  </si>
  <si>
    <t>Herstofferen in Ohmann[Pd21.1]
Leer collectie 1012 kleur 2846</t>
  </si>
  <si>
    <t>Bureau-/Vergaderstoel</t>
  </si>
  <si>
    <t>S03</t>
  </si>
  <si>
    <t>Vitra Charles Eames hoge rugleuning, verrijdbaar
EA119</t>
  </si>
  <si>
    <t xml:space="preserve">Herstofferen in Vitra Cosy 2
kleur 17 (reed green) </t>
  </si>
  <si>
    <t>S04</t>
  </si>
  <si>
    <t>Vitra Charles Eames lage rugleuning verrijdbaar
EA117</t>
  </si>
  <si>
    <t>Vergaderstoel</t>
  </si>
  <si>
    <t>S09/S10/S11/S12</t>
  </si>
  <si>
    <t xml:space="preserve">Gispen Classic 201 en 101 vergaderstoel met en zonder armleuningen </t>
  </si>
  <si>
    <t>Herstofferen Kvadrat Tonica 2 kleur 831</t>
  </si>
  <si>
    <t>S14</t>
  </si>
  <si>
    <t>Zinn met armleuning en sledeframe</t>
  </si>
  <si>
    <t xml:space="preserve">Herstoffering kleur n.t.b. </t>
  </si>
  <si>
    <t>S16/S17/S18/S19</t>
  </si>
  <si>
    <t>Grahl vergaderstoel met armleuning en 4 poots</t>
  </si>
  <si>
    <t>S24/S25</t>
  </si>
  <si>
    <t>Casala vergaderstoel Lynx III en I, stapelbaar,koppelbaar, gestoffeerd in zwart en groen, met armleggers, met inhamming in rugleuning</t>
  </si>
  <si>
    <t>Fauteuil</t>
  </si>
  <si>
    <t>S06</t>
  </si>
  <si>
    <t xml:space="preserve">Casala Parker VI rondom gestoffeerd </t>
  </si>
  <si>
    <t>Herstofferen Kvadrat Tonica
2 kleur 831</t>
  </si>
  <si>
    <t>S31</t>
  </si>
  <si>
    <t>Arper Catifa  met draaipoot geheel gestoffeerd</t>
  </si>
  <si>
    <t>Herstofferen kleur ntb</t>
  </si>
  <si>
    <t>S37</t>
  </si>
  <si>
    <t>Vergaderfauteuil in kuipvorm met vaste armleuning rondom gestoffeerd , verrijdbaar
(Castelijn)</t>
  </si>
  <si>
    <t>Herstofferen Kvadrat Vidar  4 kleur 472</t>
  </si>
  <si>
    <t>S70</t>
  </si>
  <si>
    <t>Ronde kuipstoel rondom gestoffeerd (Debi)</t>
  </si>
  <si>
    <t>Herstofferen met Kvadrat
Melange NAP kleur 0461</t>
  </si>
  <si>
    <t>S71/72</t>
  </si>
  <si>
    <t>Klein fauteuil met openrugleuning rondom gestoffeerd (Orangebox)</t>
  </si>
  <si>
    <t>Poef</t>
  </si>
  <si>
    <t>S53/S54</t>
  </si>
  <si>
    <t>Poefje, rondom gestoffeerd</t>
  </si>
  <si>
    <t>herstofferen kleur ntb</t>
  </si>
  <si>
    <t>Vergadertafel</t>
  </si>
  <si>
    <r>
      <rPr>
        <sz val="11"/>
        <rFont val="Calibri"/>
        <family val="2"/>
      </rPr>
      <t>T09/T16</t>
    </r>
    <r>
      <rPr>
        <sz val="11"/>
        <color rgb="FF000000"/>
        <rFont val="Calibri"/>
      </rPr>
      <t>/T17/T19/T20/T30/T32/T38/T62/T63/T64</t>
    </r>
  </si>
  <si>
    <t xml:space="preserve">Inbouwblokken Bachmann of gelijkwaardig ten behoeve van 79 Vergadertafels </t>
  </si>
  <si>
    <t>Voorzien van twee inbouwblokken met klep, Bachmann of gelijkwaardig, elk blok met twee stroompunten</t>
  </si>
  <si>
    <t>T55</t>
  </si>
  <si>
    <t xml:space="preserve">Tafel met kolomvoet </t>
  </si>
  <si>
    <t xml:space="preserve">80x120 cm </t>
  </si>
  <si>
    <t>Voorzien van één inbouwblok met klep, Bachmann of gelijkwaardig, elk blok met twee  stroompunten</t>
  </si>
  <si>
    <t>T88</t>
  </si>
  <si>
    <t>Bijzettafeltje zwart blad en rvs poot, Satelliet</t>
  </si>
  <si>
    <t xml:space="preserve">diameter 50 cm </t>
  </si>
  <si>
    <t>T89</t>
  </si>
  <si>
    <t>Bijzettafeltje Frits Hansen little friend</t>
  </si>
  <si>
    <t xml:space="preserve">diameter 45 cm </t>
  </si>
  <si>
    <t xml:space="preserve">Subtotaal (exclusief btw) </t>
  </si>
  <si>
    <t>Totaal Standaard en representatief exclusief btw</t>
  </si>
  <si>
    <t>Kortingspercentages op nieuw circulair standaard meubilair</t>
  </si>
  <si>
    <t xml:space="preserve">Onderstaande kortingspercentages gelden gedurende de gehele looptijd van de raamovereenkomst op meubilair dat aangeboden wordt in tabblad 3. Nieuw circulair </t>
  </si>
  <si>
    <t>Korting in % bureaus</t>
  </si>
  <si>
    <t>Productnr:</t>
  </si>
  <si>
    <t xml:space="preserve"> T106
zit-zit 120x80cm </t>
  </si>
  <si>
    <t>T106
zit-sta 120x80cm</t>
  </si>
  <si>
    <t>T106
zit-zit 160x80cm</t>
  </si>
  <si>
    <t>T106
 zit-sta 160x80cm</t>
  </si>
  <si>
    <t>Ordergrootte:</t>
  </si>
  <si>
    <t>Korting %</t>
  </si>
  <si>
    <t>1 stuk</t>
  </si>
  <si>
    <t>2-5 stuks</t>
  </si>
  <si>
    <t>6-10 stuks</t>
  </si>
  <si>
    <t>11-25 stuks</t>
  </si>
  <si>
    <t>&gt; 25 stuks</t>
  </si>
  <si>
    <t>Korting in % vergadertafels</t>
  </si>
  <si>
    <t>T112
 210x110cm</t>
  </si>
  <si>
    <t>T117 
 270x120cm</t>
  </si>
  <si>
    <t>Korting in % bureaustoelen kantoor</t>
  </si>
  <si>
    <t>S01</t>
  </si>
  <si>
    <t>2 - 5 stuks</t>
  </si>
  <si>
    <t>6 - 10 stuks</t>
  </si>
  <si>
    <t>11 - 25 stuks</t>
  </si>
  <si>
    <t>26 - 50 stuks</t>
  </si>
  <si>
    <t>51 - 100 stuks</t>
  </si>
  <si>
    <t>Korting in % vergaderstoelen</t>
  </si>
  <si>
    <t>S115</t>
  </si>
  <si>
    <t>11 - 20 stuks</t>
  </si>
  <si>
    <t>&gt;20 stuks</t>
  </si>
  <si>
    <t>Nieuw circulair en refurbished meubilair</t>
  </si>
  <si>
    <t>Voor definitie "gelijkwaardig" zie definitielijst Programma van Eisen</t>
  </si>
  <si>
    <t>Kortingspercentages op de stuksprijs uit Tabblad 2 worden indien van toepassing automatisch in de totaalprijs berekend</t>
  </si>
  <si>
    <t>Standaard zie bijlage XX</t>
  </si>
  <si>
    <t>Omschrijving gewenst product</t>
  </si>
  <si>
    <t>Uw voorstel
( beeldmateriaal en technische specificatie in separate  bijlage)</t>
  </si>
  <si>
    <t>Totaal prijs</t>
  </si>
  <si>
    <t>T106</t>
  </si>
  <si>
    <r>
      <t xml:space="preserve">Bureau </t>
    </r>
    <r>
      <rPr>
        <b/>
        <sz val="10"/>
        <color theme="1"/>
        <rFont val="Calibri"/>
        <family val="2"/>
      </rPr>
      <t>120x80</t>
    </r>
    <r>
      <rPr>
        <sz val="10"/>
        <color theme="1"/>
        <rFont val="Calibri"/>
        <family val="2"/>
      </rPr>
      <t xml:space="preserve"> </t>
    </r>
    <r>
      <rPr>
        <b/>
        <sz val="10"/>
        <color theme="1"/>
        <rFont val="Calibri"/>
        <family val="2"/>
      </rPr>
      <t>cm zit-zit</t>
    </r>
    <r>
      <rPr>
        <sz val="10"/>
        <color theme="1"/>
        <rFont val="Calibri"/>
        <family val="2"/>
      </rPr>
      <t xml:space="preserve">  blad eiken, T‐poot, inclusief goot met contactdoos,  onderstel kleur ntb
</t>
    </r>
  </si>
  <si>
    <t>120x80cm</t>
  </si>
  <si>
    <r>
      <t>Bureau</t>
    </r>
    <r>
      <rPr>
        <b/>
        <sz val="10"/>
        <color theme="1"/>
        <rFont val="Calibri"/>
        <family val="2"/>
      </rPr>
      <t xml:space="preserve"> 120 x 80 cm zit-sta</t>
    </r>
    <r>
      <rPr>
        <sz val="10"/>
        <color theme="1"/>
        <rFont val="Calibri"/>
        <family val="2"/>
      </rPr>
      <t xml:space="preserve">  blad licht eiken, T‐poot, inclusief goot met contactdoos,  onderstel kleur ntb</t>
    </r>
  </si>
  <si>
    <r>
      <t xml:space="preserve">Bureau </t>
    </r>
    <r>
      <rPr>
        <b/>
        <sz val="10"/>
        <color theme="1"/>
        <rFont val="Calibri"/>
        <family val="2"/>
      </rPr>
      <t>160 x 80 cm zit-zit</t>
    </r>
    <r>
      <rPr>
        <sz val="10"/>
        <color theme="1"/>
        <rFont val="Calibri"/>
        <family val="2"/>
      </rPr>
      <t xml:space="preserve">  blad licht eiken, T‐poot,  inclusief goot met contactdoos, onderstel kleur ntb</t>
    </r>
  </si>
  <si>
    <t>160x80cm</t>
  </si>
  <si>
    <r>
      <t>Bureau</t>
    </r>
    <r>
      <rPr>
        <b/>
        <sz val="10"/>
        <color theme="1"/>
        <rFont val="Calibri"/>
        <family val="2"/>
      </rPr>
      <t xml:space="preserve"> 160x80 cm zit-sta </t>
    </r>
    <r>
      <rPr>
        <sz val="10"/>
        <color theme="1"/>
        <rFont val="Calibri"/>
        <family val="2"/>
      </rPr>
      <t xml:space="preserve"> blad licht eiken, T‐poot, inclusief goot met contactdoos, onderstel kleur ntb</t>
    </r>
  </si>
  <si>
    <t>Opbouwblokken</t>
  </si>
  <si>
    <t xml:space="preserve">Opbouwblokken Bachmann of gelijkwaardig ten behoeve van 113 nieuwe bureaus, stabiel vast te zetten met twee klemmen, één blok per twee werkplekken, Ieder opbouwblok is voorzien van twee stroompunten en minimaal één USB-c </t>
  </si>
  <si>
    <t>Bureaustoelen Gispen Zinn 2.0 of gelijkwaardig
De kleur en stof komt overeen met of is gelijkwaardig aan de kenmerken van de huidige bureaustoelen: stofkleur rug netbespanning 7319 Runner 60999, stofkleur zitting 3219 Fame 60999.</t>
  </si>
  <si>
    <t>Representatief zie bijlage XX</t>
  </si>
  <si>
    <t>Omschrijving</t>
  </si>
  <si>
    <t>Uw mogelijk vergelijkbaar alternatief
( beeldmateriaal en technische specificatie in bijlage)</t>
  </si>
  <si>
    <t>S101</t>
  </si>
  <si>
    <t>Aanlandstoel, Andreau World type Nuez SO2773, of gelijkwaardig, 
in hoogte verstelbaar en een comfortabele zit om aan een tafel met een laptop te kunnen werken.
Onderstel wit, schaal Eco Thermo‐polymer kleur 6018 (zalm), schaal bekleding Kvadrat Remix3 kleur 0612</t>
  </si>
  <si>
    <t>S102</t>
  </si>
  <si>
    <t>Aanlandstoel, Andreau World type Nuez SO2773 of gelijkwaardig, 
in hoogte verstelbaar en een comfortabele zit om aan een tafel met een laptop te kunnen werken.
Onderstel wit, schaal Eco Thermo‐polymer kleur 6002, (beige), schaal bekleding Andreu World Circular One kleur 2424</t>
  </si>
  <si>
    <t>S103</t>
  </si>
  <si>
    <t>Piiroinen type PI P2 of gelijkwaardig
(kleine trouwzaal uiteindelijk 8 stoelen)
zitschaal wit DuraSense® Pure S50 biocomposite, kussens in gerecycled PET‐felt, poten in eikenhout naturel.</t>
  </si>
  <si>
    <t>S104</t>
  </si>
  <si>
    <t xml:space="preserve">Vitra Charles Eames V of gelijkwaardig
in Vitra Cosy 2 kleur 17 (reed green) </t>
  </si>
  <si>
    <t>S105</t>
  </si>
  <si>
    <t>Casala Parker VI of gelijkwaardig 
gestoffeerd in Kvadrat
Tonica 2 kleur 831</t>
  </si>
  <si>
    <t>S107</t>
  </si>
  <si>
    <t>HAY UCHIWA onderstel of gelijkwaardig 
onderstel blank eiken, bekleding
Kvadrat Melange NAP kleur 0461</t>
  </si>
  <si>
    <t>S108</t>
  </si>
  <si>
    <t>Vitra Petit Repos of gelijkwaardig
onderstel gepolijst, bekleding Cosy
2, kleur 14 Canola</t>
  </si>
  <si>
    <t>S109</t>
  </si>
  <si>
    <t>Piiroinen type PI B.6 zonder armleggers of gelijkwaardig!
(kleine trouwzaal ten behoeve van bruidspaar)
zitschaal eiken, kussens in gerecycled PET‐felt, poten in hout naturel.
Rondom gestoffeerd in
Kvadrat Savanna kleur 122.</t>
  </si>
  <si>
    <t>S67</t>
  </si>
  <si>
    <t>Stoel of bank ten behoeve van kolfruimte
•	die een goede zit-houding en voldoende steun biedt in de rug om spierspanning te voorkomen.
•	die zo prettig zit dat de toeschietreflex goed op gang kan komen. 
•	waarvan de zitting is gemaakt van een materiaal die eenvoudig is te reinigen of af te nemen bij eventuele vlekken of moedermelk. 
Stoel of bank ntb,   alternatief wenselijk</t>
  </si>
  <si>
    <t>S110</t>
  </si>
  <si>
    <t>Muuto Visu sledestoel geheel gestoffeerd, onderstel zwart of gelijkwaardig 
geheel gestoffeerd,
stoffering Kvadrat Remix 433 of 422, onderstel zwart</t>
  </si>
  <si>
    <t>Gispen Zinn of gelijkwaardig
Indien stoel nieuw dan zitting in Kvadrat Tonica 2 kleur 831 en netweave in Gabriel Runner 60061</t>
  </si>
  <si>
    <t>S117</t>
  </si>
  <si>
    <t>De Vorm type Hale met armleggers of gelijkwaardig
Pet schaal kleur
Turquoise, zitting gestoffeerd kleur Tonica 2 kleur 831, Frame Ral 5021</t>
  </si>
  <si>
    <t>S125</t>
  </si>
  <si>
    <t>Casala Lynx III, geheel gestoffeerd, model 2583/10, brede zitting of gelijkwaardig
geheel gestoffeerd, model
2583/10, brede zitting</t>
  </si>
  <si>
    <t>S128</t>
  </si>
  <si>
    <t>Andreu World type Liceo SO1545 of gelijkwaardig
Frame Ash, bekleding kunstleer wit/creme</t>
  </si>
  <si>
    <t>S129</t>
  </si>
  <si>
    <t>Houten stoeltje restaurant of gelijkwaardig
Witte rugleuning en zitting</t>
  </si>
  <si>
    <t>S130</t>
  </si>
  <si>
    <t>Gubi Beetle Dinning Chair of gelijkwaardig
Rondom gestoffeerd in Kvadrat Savanna kleur 122, poten RVS of chroom.</t>
  </si>
  <si>
    <t>S131</t>
  </si>
  <si>
    <t>Gubi Beetle Dinning Chair of gelijkwaardig
Rondom gestoffeerd in  Kvadrat Remix kleur 612, poten RVS of chroom.</t>
  </si>
  <si>
    <t>S150</t>
  </si>
  <si>
    <t>COR DROP BENCH, frame wit of gelijkwaardig
Bekleding Kvadrat Coda 2 kleur 0442</t>
  </si>
  <si>
    <t>onbekend</t>
  </si>
  <si>
    <t>S151</t>
  </si>
  <si>
    <t>COR DROP POEF GROOT, frame wit of gelijkwaardig
Bekleding Vescom Wolin kleur 7050.20</t>
  </si>
  <si>
    <t>S152</t>
  </si>
  <si>
    <t>COR DROP POEF KLEIN, frame wit of gelijkwaardig
Bekleding Vescom Wolin kleur 7050.20</t>
  </si>
  <si>
    <t>S156</t>
  </si>
  <si>
    <t>RONDE POEF VERRIJDBAAR, frame wit of gelijkwaardig 
Bekleding Oniro
Niroxx Lamé kleur 68.027
80.000 Martindale; 100%</t>
  </si>
  <si>
    <t xml:space="preserve">diameter 33/37 cm </t>
  </si>
  <si>
    <t>S162</t>
  </si>
  <si>
    <t>KRUK HOOG/BARSTOOL
of gelijkwaardig  
Zeitraum Morph barkruk, eiken, zitting bekleed met
kussen in</t>
  </si>
  <si>
    <t xml:space="preserve">zithoogte 80 cm </t>
  </si>
  <si>
    <t>S163</t>
  </si>
  <si>
    <t>COR DROP KRUK HOOG, frame wit of gelijkwaardig
Bekleding Vescom Wolin kleur 7050.20</t>
  </si>
  <si>
    <t>S164</t>
  </si>
  <si>
    <t>KRUK HOOG/BARSTOOL
Pedrali Babila 2758 of gelijkwaardig
Onderstel hout afwerking N1, zitschaal Sand(SA), zithoogte max 75cm</t>
  </si>
  <si>
    <t xml:space="preserve">zithoogte max. 75 cm </t>
  </si>
  <si>
    <t>S167</t>
  </si>
  <si>
    <t>MONTIS, model Back me up Salon of gelijkwaardig
Stoffering Kvadrat Melange
NAP kleur 0461 poten eiken</t>
  </si>
  <si>
    <t>S168</t>
  </si>
  <si>
    <t>Johanson Atticus Lounge high fauteuil of gelijkwaardig
Stoffering Kvadrat Atlas
kleur 0461
frame en poten wit</t>
  </si>
  <si>
    <t>S169</t>
  </si>
  <si>
    <t>Johanson Atticus Lounge high fauteuil of gelijkwaardig
Stoffering Kvadrat Remix 3
kleur 612</t>
  </si>
  <si>
    <t>S170</t>
  </si>
  <si>
    <t>&amp;Tradition Cloud High Back LN5 of gelijkwaardig 
Stoffering zitting en kussens
Kvadrat Atlas kleur 0461
stoffering rug Vescom Wolin
kleur 7050.20., poten warm zwart</t>
  </si>
  <si>
    <t>S175</t>
  </si>
  <si>
    <t xml:space="preserve">Vitra Alcove Cabin, 2 seater, High Back, zonder tafel of gelijkwaardig
Stoffering Vitra Track kleur
light grey/cream, </t>
  </si>
  <si>
    <t xml:space="preserve">2500x1650x 1360 cm </t>
  </si>
  <si>
    <t>S175a</t>
  </si>
  <si>
    <t>Vitra Alcove Cabin, 2 seater, High Back, met tafel of gelijkwaardig
Stoffering Vitra Track kleur light grey/cream, tafelblad eiken. In of nabij de tafel voorzien van één (inbouw)blok met klep, Bachmann of gelijkwaardig, elk blok met twee stroompunten</t>
  </si>
  <si>
    <t xml:space="preserve">2500x1650x 1360 cm  
</t>
  </si>
  <si>
    <t>S176</t>
  </si>
  <si>
    <t>Vitra Alcove Work, 1 seater, High Back, met tafel of gelijkwaardig
Stoffering Vitra Track kleur light grey/cream, tafelblad eiken, tafel voorzien van één inbouwblok met klep, Bachmann of gelijkwaardig, elk blok met één stroompunt</t>
  </si>
  <si>
    <t>S180</t>
  </si>
  <si>
    <t>MONTIS DOMINO BANK of gelijkwaardig
Stoffering zitting en leuning
Kvadrat Atlas kleur 0461
stoffering rug Vescom Wolin kleur 7050.20., poten antraciet</t>
  </si>
  <si>
    <t>Bestaande uit elementen:
75x125x40 cm in Kvadrat Atlas kleur 0461
50x100x40 cm in Kvadrat Atlas kleur 0461
75x100x40 cm in Kvadrat Atlas kleur 0461
25x125x71 cm in Vescom kleur 7050.20
25x100x52 cm in Vescom kleur 7050.20</t>
  </si>
  <si>
    <t>S181</t>
  </si>
  <si>
    <t>MONTIS DOMINO BANK of gelijkwaardig
Stoffering zitting en leuning Kvadrat Atlas kleur 0461
stoffering rug Vescom Wolin kleur 7050.20., poten antraciet</t>
  </si>
  <si>
    <t>bestaande uit elementen:
75x125x40 cm in Kvadrat Atlas kleur 0461
50x100x40 cm in Kvadrat Atlas kleur 0461
75x75x40 cm in Kvadrat Atlas kleur 0461
25x125x71 cm in Vescom kleur 7050.20
25/100x25/100x71 cm kleur Vescom 7050.20
25x100x52 cm in Vescom kleur 7050.20</t>
  </si>
  <si>
    <t>S182</t>
  </si>
  <si>
    <t>&amp;Tradition Cloud High Back Sofa, onderstel warm zwart
of gelijkwaardig
Stoffering zitting en kussens
Kvadrat Atlas kleur 0461
stoffering rug Vescom Wolin kleur 7050.20., poten warm zwart</t>
  </si>
  <si>
    <t>90x250x115 cm (dxbxh)</t>
  </si>
  <si>
    <t>S183</t>
  </si>
  <si>
    <t>MONTIS DOMINO BANK of gelijkwaardig
Stoffering zitting Kvadrat
Tonica 2 kleur 0831,
stoffering rug Kvadrat
Steelcut Trio 3, kleur 0983, poten antraciet</t>
  </si>
  <si>
    <t>bestaande uit elementen:
75x125x40 cm in Kvadrat Clara 2 kleur 0888
50x100x40  cm in Kvadrat Clara 2 kleur 0888
75x100x40 cm in Kvadrat Clara 2 kleur 0888
25x125x71 cm in Kobe Ravenna, kleur 26</t>
  </si>
  <si>
    <t>S184</t>
  </si>
  <si>
    <t>MONTIS DOMINO BANK of gelijkwaardig
Stoffering zitting Kvadrat
Steelcut Trio 3,
kleur 0983, stoffering rug in Kvadrat Tonica 2 kleur 0831, poten antraciet</t>
  </si>
  <si>
    <t>bestaande uit elementen:
75x125x40 cm in Kobe Ravenna, kleur 26
50x100x40 cm in Kobe Ravenna, kleur 26
75x100x40 cm in Kobe Ravenna, kleur 26
25x125x71 cm in Kvadrat Clara 2 kleur 0888,</t>
  </si>
  <si>
    <t>S185</t>
  </si>
  <si>
    <t>MONTIS DOMINO POEF of gelijkwaardig
Stoffering zitting Vescom
Wolin kleur 7050.20. Event poten antraciet</t>
  </si>
  <si>
    <t>bestaande uit elementen:
75x75x40 cm in Vescom kleur 7050.20,</t>
  </si>
  <si>
    <t>S186</t>
  </si>
  <si>
    <t>MONTIS DOMINO POEF of gelijkwaardig
Stoffering Kvadrat Steelcut Trio 3, kleur 0983</t>
  </si>
  <si>
    <t>bestaande uit element:
75x75x40 cm in Kobe Ravenna, kleur 26, poten antraciet</t>
  </si>
  <si>
    <t>S194</t>
  </si>
  <si>
    <t>C+P kleedkamerbank met 4 poten, onderstel zwart(antraciet) zitting 4  beukenhouten latten, blank gelakt., of gelijkwaardig 
Stroompunten nvt</t>
  </si>
  <si>
    <t xml:space="preserve">15x36,2x450 cm </t>
  </si>
  <si>
    <t>S195</t>
  </si>
  <si>
    <t>FAUTEUIL KINDERHOEK Fatboy Rock 'n Roll zwart + Fatboy Zitzak Original
Stonewashed kleur Almond, 
of gelijkwaardig
Stroompunten nvt</t>
  </si>
  <si>
    <t>S196</t>
  </si>
  <si>
    <t>KINDERSPEELGOED KiddyMoon Foam Playground for Kids Obstacle
Course for Children Montessori Toy for Babies Soft
Construction Blocks Element, Tunnel/ Hill, Certified
Made in The EU, kleur Dessert Pink, 
of gelijkwaardig
Stroompunten nvt</t>
  </si>
  <si>
    <t>S197</t>
  </si>
  <si>
    <t>KINDERSPEELGOED KiddyMoon Foam Playground for Kids Obstacle
Course for Children Montessori Toy for Babies Soft
Construction Blocks Element, Tunnel/ Hill, Certified
Made in The EU, kleur Forest Green,
of gelijkwaardig
Stroompunten nvt</t>
  </si>
  <si>
    <t>S198</t>
  </si>
  <si>
    <t>KINDERSPEELGOED KiddyMoon Soft Foam Cubes Building Blocks 14cm
for Children Multifunctional Foam Construction
Montessori Toy for Babies, Certified Made in The
EU, Mix: Light Grey‐Print,
of gelijkwaardig
Stroompunten nvt</t>
  </si>
  <si>
    <t>T110</t>
  </si>
  <si>
    <t xml:space="preserve">SPREEKKAMER TAFEL De Vorm BIG Table, poten 34cm uit de rand, table top berken multiplex met Fenix wit afwerklaag, afgeronde hoeken, poten wit, of gelijkwaardig
Voorzien van één inbouwblok met klep, Bachmann of gelijkwaardig, elk blok  met twee stroompunten </t>
  </si>
  <si>
    <t xml:space="preserve">170x120 cm
hoog 74 cm </t>
  </si>
  <si>
    <t>T111</t>
  </si>
  <si>
    <t>TAFEL OVERLEG RUIMTE De Vorm BIG Table, poten 34cm uit de rand, table top berken multiplex met Fenix wit afwerklaag, afgeronde hoeken, poten wit, of gelijkwaardig
Voorzien van twee inbouwblokken met klep, Bachmann of gelijkwaardig,  elk blok met twee stroompunten</t>
  </si>
  <si>
    <t xml:space="preserve">270x120 cm
hoog 74 cm </t>
  </si>
  <si>
    <t>T112</t>
  </si>
  <si>
    <t>AANLAND TAFEL De Vorm BIG Table, poten 34cm uit de rand, table top MDF met eiken fineer afwerklaag, afgeronde hoeken, poten wit, of gelijkwaardig
voorzien van één inbouwblokken met klep, Bachmann of gelijkwaardig,  elk blok met twee stroom-punten,</t>
  </si>
  <si>
    <t xml:space="preserve">200x140 cm
hoog 74 cm </t>
  </si>
  <si>
    <t>T113</t>
  </si>
  <si>
    <t>AANLAND TAFEL De Vorm BIG Table, poten 34cm uit de rand, table top berken multiplex met Fenix wit afwerklaag, afgeronde hoeken, poten wit, of gelijkwaardig
voorzien van twee  inbouwblokken, met klep, Bachmann of gelijkwaardig, elk blok met twee stroompunten</t>
  </si>
  <si>
    <t>300x140 cm, 
hoog 74 cm</t>
  </si>
  <si>
    <t>T114</t>
  </si>
  <si>
    <t>TAFEL KLEINE TROUWZAAL PIIROINEN PI L X KVADRAT REALLY. Blad creme wit, poten eiken, verbindingsstukken zwart, of gelijkwaardig
Stroompunten nvt</t>
  </si>
  <si>
    <t>80x160 cm
hoog 75 cm</t>
  </si>
  <si>
    <t>T115</t>
  </si>
  <si>
    <t>OPZETTAFEL KLEINE TROUWZAAL PIIROINEN PI G.1 Blad en poten eiken, verbondingsstukken zwart 650x350x
420mm (bladhoogte 350mm), 
of gelijkwaardig
Stroompunten nvt</t>
  </si>
  <si>
    <t xml:space="preserve">65x35x42 cm (bladhoogte 35 cm), </t>
  </si>
  <si>
    <t>T116</t>
  </si>
  <si>
    <t>KOFFIEBARTAFEL De Vorm BIG Table, poten 46cm uit de rand, table top HPL ARPA Fenix NTM 0791 Giallo Evora, kantband multiplex'look', afgeronde hoeken, poten Ral 1011,  of gelijkwaardig
Stroompunten nvt</t>
  </si>
  <si>
    <t>380x90 cm
hoogte 750 cm,</t>
  </si>
  <si>
    <t>T117</t>
  </si>
  <si>
    <t>AANLANDTAFEL BALIE De Vorm BIG Table, poten 25cm uit de rand, table top MDF met eiken fineer afwerklaag, afgeronde hoeken, poten wit,  of gelijkwaardig
Voorzien van één  inbouwblok met klep, Bachmann of gelijkwaardig, elk blok met twee stroom-punten</t>
  </si>
  <si>
    <t xml:space="preserve">210 x110 cm
hoogte 74 cm </t>
  </si>
  <si>
    <t>T140</t>
  </si>
  <si>
    <t>Andreu World Onderstel Reverse 4521 in kleur Sand, blad in eiken fineer, blank gelakt, of gelijkwaardig
Voorzien van één inbouwblok met klep, Bachmann of gelijkwaardig, elk blok  met twee stroompunten</t>
  </si>
  <si>
    <t xml:space="preserve">diameter 140 cm </t>
  </si>
  <si>
    <t>T141</t>
  </si>
  <si>
    <t>Andreu World Onderstel Reverse 4520 in kleur Basalt Grey. Blad wit,  of gelijkwaardig
stroompunten nvt</t>
  </si>
  <si>
    <t>diameter 100 cm</t>
  </si>
  <si>
    <t>T142</t>
  </si>
  <si>
    <t>Andreu World Onderstel Reverse 4521 in kleur wit. Blad wit, of gelijkwaardig
Voorzien van één inbouwblok met klep, Bachmann of gelijkwaardig,  met twee stroompunten</t>
  </si>
  <si>
    <t>T143</t>
  </si>
  <si>
    <t>De Vorm Hale Table, bladafwerking eiken, onderstel wit, of gelijkwaardig
Stroompunten nvt</t>
  </si>
  <si>
    <t>90x90 cm</t>
  </si>
  <si>
    <t>T144</t>
  </si>
  <si>
    <t>De Vorm, MG4 Table, onderstel grijs v.n.o. blad eiken,  afgeronde  blad-hoeken, of gelijkwaardig
Voorzien van één inbouwblok met klep, Bachmann of gelijkwaardig,  met twee stroompunten</t>
  </si>
  <si>
    <t xml:space="preserve">90x180 cm </t>
  </si>
  <si>
    <t>T145</t>
  </si>
  <si>
    <t>De Vorm, MG4 Table, onderstel grijs v.n.o. blad eiken, afgeronde bladhoeken, of gelijkwaardig
Voorzien van één inbouwblok met klep, Bachmann of gelijkwaardig, met twee stroompunten</t>
  </si>
  <si>
    <t xml:space="preserve">80x160 cm </t>
  </si>
  <si>
    <t>T146</t>
  </si>
  <si>
    <t>De Vorm, MG4 Table, onderstel grijs v.n.o. blad eiken, afgeronde bladhoeken,  of gelijkwaardig
Stroompunten nvt</t>
  </si>
  <si>
    <t>T147</t>
  </si>
  <si>
    <t>De Vorm, MG4 Table, onderstel grijs v.n.o. blad eiken, afgeronde bladhoeken, of gelijkwaardig
Stroompunten nvt</t>
  </si>
  <si>
    <t xml:space="preserve">80x80 cm </t>
  </si>
  <si>
    <t>T174</t>
  </si>
  <si>
    <t>HOGE TAFEL RESTAURANT De Vorm BIG table, blad eiken, onderstel wit, blad met afgeronde hoeken,
of gelijkwaardig 
Voorzien van twee inbouwblokken met klep, Bachmann of gelijkwaardig, elk blok met twee stroompunten</t>
  </si>
  <si>
    <t>90x300 cm</t>
  </si>
  <si>
    <t>T180</t>
  </si>
  <si>
    <t>RONDE TAFEL De Vorm BIG Table, table top berken multiplex met
Fenix wit afwerklaag, afgeronde hoeken, poten wit of gelijk waardig
Voorzien van twee inbouwblokken met klep, Bachmann of gelijkwaardig,  elk blok met twee stroompunten</t>
  </si>
  <si>
    <t xml:space="preserve">hoogte 74 cm
diameter 180 cm </t>
  </si>
  <si>
    <t>T162</t>
  </si>
  <si>
    <t xml:space="preserve">KLAPTAFEL NIEUW Wiesner Hager klaptafel type Skill T‐poot (zodat men ook nog als het moet op de kop zitten), onderstel chroom, blad wit eiken of gelijkwaardig
HPL egger H1334 st9 Sorano eik licht
Voorzien van één inbouwblok met klep per tafel, Bachmann of gelijkwaardig, elk blok met twee stroompunten. Inbouwblokken moeten  doorgekoppeld kunnen worden. </t>
  </si>
  <si>
    <t xml:space="preserve">160x80 cm </t>
  </si>
  <si>
    <t>T163</t>
  </si>
  <si>
    <t xml:space="preserve">MODULAIRE TAFEL NIEUW Wiesner Hager modulaire tafel tupe Skill,
Bootvormige tafel 3‐delig. Onderstel verchroomd, blad wit eiken
of gelijkwaardig
HPL egger H1334 st9 Sorano eik licht
Voorzien van één inbouwblok met klep per tafel, Bachmann of gelijkwaardig, elk blok met twee stroompunten. Inbouwblokken moeten  doorgekoppeld kunnen worden. </t>
  </si>
  <si>
    <t>3-delig afmeting 720x180 cm hoogte 75 cm</t>
  </si>
  <si>
    <t>T164</t>
  </si>
  <si>
    <t>MODULAIRE TAFEL NIEUW Wiesner Hager modulaire tafel type Yuno,
bladafmeting. Iedere tafel voorzien van privacyschot onder
het blad of gelijkwaardig
blad wit, onderstel wit
Voorzien van twee  inbouwblokken met klep, Bachmann of gelijkwaardig,  elk blok met twee stroompunten. Inbouwblokken moeten  doorgekoppeld kunnen worden.</t>
  </si>
  <si>
    <t>bladafmeting breedte 100 cm, diepte 70 cm met tafelpoten over elkaar heen en ruimte tussen de bladen.</t>
  </si>
  <si>
    <t>T179</t>
  </si>
  <si>
    <t>HOGE RONDE TAFEL Andreu World Onderstel Reverse 4521 in kleur n.t.b. blad in eiken fineer, blank gelakt of gelijkwaardig
Blad: Solid oak naturel oil,
onderstel wit 
Stroompunten nvt</t>
  </si>
  <si>
    <t xml:space="preserve">hoogte 105 cm
diameter 90 cm </t>
  </si>
  <si>
    <t>HOGE RONDE TAFEL Statafel COR Drop  of gelijkwaardig
frame wit</t>
  </si>
  <si>
    <t xml:space="preserve">hoogte 110 cm
diameter 80 cm </t>
  </si>
  <si>
    <t>T185</t>
  </si>
  <si>
    <t>BIJZETTAFEL NIEUW Muuto Around Coffeetable Large of gelijkwaardig
eiken fineer</t>
  </si>
  <si>
    <t xml:space="preserve">hoogte 36 cm
diameter 72 cm </t>
  </si>
  <si>
    <t>T186</t>
  </si>
  <si>
    <t>BIJZETTAFEL NIEUW Muuto Around Coffeetable Small  of gelijkwaardig
essen fineer stained dark
brown</t>
  </si>
  <si>
    <t xml:space="preserve">hoogte 46cm
diameter 45cm </t>
  </si>
  <si>
    <t>BIJZETTAFEL NIEUW Palau Tail laptop  of gelijkwaardig
kleur zwart</t>
  </si>
  <si>
    <t>25x55x66,5 cm (lxbxh)</t>
  </si>
  <si>
    <t>T190</t>
  </si>
  <si>
    <t>KATHEDER trouwzaal, bv van Studio Jorg Gatjens, geproduceerd door Niels Holger Moorman, drie poten 
( vrijstaand) , blad wit, of gelijkwaardig
alternatief voor T190 Classicon Notos Katheder, geheel zwart, of gelijkwaardig</t>
  </si>
  <si>
    <t>bladmaat
breedte 45 cm diepte 52 cm hoogte 10,7 cm,
bladmaat
breedte 62 cm diepte 49 cm hoogte 11,5 cm,</t>
  </si>
  <si>
    <t>Subtotaal (excl. btw)</t>
  </si>
  <si>
    <t>Preventief en Correctief onderhoud</t>
  </si>
  <si>
    <t>Preventief onderhoud</t>
  </si>
  <si>
    <t>Meubelstuk</t>
  </si>
  <si>
    <t>Activiteit</t>
  </si>
  <si>
    <t>Prijs per stuk excl. BTW</t>
  </si>
  <si>
    <t>Fictief Aantal per jaar</t>
  </si>
  <si>
    <t>Fictief totaal excl. BTW per jaar</t>
  </si>
  <si>
    <t>Standaard bureaustoel</t>
  </si>
  <si>
    <t xml:space="preserve"> jaarlijkse keuringsronde alle gemeentelijke locaties</t>
  </si>
  <si>
    <t>Elektrisch verstelbaar bureau (zit-zit zit-sta)</t>
  </si>
  <si>
    <t>jaarlijkse keuringsronde alle gemeentelijke locaties</t>
  </si>
  <si>
    <t>Representatieve  bureaustoel</t>
  </si>
  <si>
    <t>Correctief onderhoud standaard bureaustoel</t>
  </si>
  <si>
    <t xml:space="preserve">Vervangen set wielen </t>
  </si>
  <si>
    <t>Vervangen armleuningen</t>
  </si>
  <si>
    <t>Vervangen rugleuning</t>
  </si>
  <si>
    <t>Vervangen zitting</t>
  </si>
  <si>
    <t>Vervangen gasveer(mechaniek)</t>
  </si>
  <si>
    <t>Herstofferen zitting of rugleuning exclusief schuimvulling</t>
  </si>
  <si>
    <t>Herstofferen zitting of rugleuning inclusief schuimvulling</t>
  </si>
  <si>
    <t>Correctief onderhoud vergaderstoel</t>
  </si>
  <si>
    <t>Vervangen set wielen</t>
  </si>
  <si>
    <t>Vervangen set vloergeleiders</t>
  </si>
  <si>
    <t>Vervangen set poten</t>
  </si>
  <si>
    <t>Meerprijs voor herstofferen met kunstleer</t>
  </si>
  <si>
    <t>Vervangen plastic kuip</t>
  </si>
  <si>
    <t>Overspuiten (houten) stoel</t>
  </si>
  <si>
    <t xml:space="preserve">Correctief onderhoud representatieve bureaustoel en fauteuil </t>
  </si>
  <si>
    <t>Vervangen mechaniek</t>
  </si>
  <si>
    <t>Correctief onderhoud bureau</t>
  </si>
  <si>
    <t>Vervangen tafelblad  (120x80mm)</t>
  </si>
  <si>
    <t>Vervangen tafelblad  (160x 80mm)</t>
  </si>
  <si>
    <t>Vervangen tafelblad  (180x80mm)</t>
  </si>
  <si>
    <t>Doorsmeren slingerloop</t>
  </si>
  <si>
    <t>Vervangen slinger handmatig verstelbaar bureau</t>
  </si>
  <si>
    <t>Vervangen bedieningsmechanisme (display), elektrisch verstelbaar bureau (zit-zit / zit-sta)</t>
  </si>
  <si>
    <t>Opbouw stroomblok 2 x stroom en minimaal 1 x usbc</t>
  </si>
  <si>
    <t>Vernieuwen kabelgoot en klemmen</t>
  </si>
  <si>
    <t>Overspuiten onderstel</t>
  </si>
  <si>
    <t>Vervangen onderstel</t>
  </si>
  <si>
    <t xml:space="preserve">Totaal (exclusief btw)   </t>
  </si>
  <si>
    <t>Thuiswerkplek</t>
  </si>
  <si>
    <t>Levering thuiswerkplek</t>
  </si>
  <si>
    <t>Fictief aantal per jaar</t>
  </si>
  <si>
    <t xml:space="preserve"> prijs per stuk excl. Btw</t>
  </si>
  <si>
    <t>Totaal excl. Btw</t>
  </si>
  <si>
    <t xml:space="preserve">Bureaustoel </t>
  </si>
  <si>
    <t>Bureau zit-zit 120X80cm handslinger*</t>
  </si>
  <si>
    <t>Bureau zit-sta 120x80cm elektrisch*</t>
  </si>
  <si>
    <t>Voetensteun</t>
  </si>
  <si>
    <t>Levering + installatie van de werkplek op het priveadres</t>
  </si>
  <si>
    <t>Retour halen priveadres:</t>
  </si>
  <si>
    <t xml:space="preserve">Totaal (exclusief btw) </t>
  </si>
  <si>
    <t>*Bureaus maken nog geen onderdeel uit van de dienstverlening van opdrachtgever</t>
  </si>
  <si>
    <t>Project nieuw gemeentehuis</t>
  </si>
  <si>
    <t>Totale kosten exclusief BTW</t>
  </si>
  <si>
    <t>Projectorganisatie inrichting nieuw gemeentehuis gebaseerd op plan van aanpak in GC3</t>
  </si>
  <si>
    <t>Herbeoordeling van bestaand meubilair op geschiktheid voor refurbishment, reparatie en hergebruik in het nieuwe gemeentehuis (zie tabblad 1)</t>
  </si>
  <si>
    <t xml:space="preserve">Intekenen in de plattegronden van het nieuw gemeentehuis met AutoCad of microstation waarbij de meubels ingetekend worden aan de hand van een door inschrijver aan te leveren cellenbibliotheek. </t>
  </si>
  <si>
    <t>Kosten per uur excl. BTW*</t>
  </si>
  <si>
    <t>Kosten per uur met een maximum van € 120,00 excl. BTW per uur voor herbeoordeling van meubilair dat nog niet opgenomen is in tabblad 1 Refurbished.</t>
  </si>
  <si>
    <t xml:space="preserve">*wordt niet meegenomen in de totale prijsscore </t>
  </si>
  <si>
    <t>Totaalprijs</t>
  </si>
  <si>
    <t>Totaal prijs inschrijving</t>
  </si>
  <si>
    <t>Tabblad</t>
  </si>
  <si>
    <t>Refurbished</t>
  </si>
  <si>
    <t>Nieuw Circulair</t>
  </si>
  <si>
    <t>Preventief Correctief over 10 jaar</t>
  </si>
  <si>
    <t>Thuiswerkplek over 10 jaar</t>
  </si>
  <si>
    <t>Project Nieuw Gemeentehuis</t>
  </si>
  <si>
    <t>Lineaire scoremethode prijs</t>
  </si>
  <si>
    <t>Prijs</t>
  </si>
  <si>
    <t>Punten</t>
  </si>
  <si>
    <r>
      <t xml:space="preserve">Prijs bij </t>
    </r>
    <r>
      <rPr>
        <u/>
        <sz val="9"/>
        <rFont val="Arial"/>
        <family val="2"/>
      </rPr>
      <t>minimum</t>
    </r>
    <r>
      <rPr>
        <sz val="9"/>
        <rFont val="Arial"/>
        <family val="2"/>
      </rPr>
      <t xml:space="preserve"> aantal te behalen punten</t>
    </r>
  </si>
  <si>
    <r>
      <t xml:space="preserve">Prijs bij </t>
    </r>
    <r>
      <rPr>
        <u/>
        <sz val="9"/>
        <rFont val="Arial"/>
        <family val="2"/>
      </rPr>
      <t>maximum</t>
    </r>
    <r>
      <rPr>
        <sz val="9"/>
        <rFont val="Arial"/>
        <family val="2"/>
      </rPr>
      <t xml:space="preserve"> aantal te behalen punten</t>
    </r>
  </si>
  <si>
    <t xml:space="preserve">Score voor waarde van inschrijver </t>
  </si>
  <si>
    <t>De formule rekent het onderstaande uit:</t>
  </si>
  <si>
    <t>Tabblad 8 -Scoremethode</t>
  </si>
  <si>
    <t>&gt;5 stuks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</si>
</sst>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53" x14ac:knownFonts="1">
    <font>
      <sz val="11"/>
      <color theme="1"/>
      <name val="Calibri"/>
      <family val="2"/>
    </font>
    <font>
      <sz val="11"/>
      <color rgb="FFFF0000"/>
      <name val="Calibri"/>
      <family val="2"/>
    </font>
    <font>
      <sz val="26"/>
      <color theme="1"/>
      <name val="Calibri"/>
      <family val="2"/>
    </font>
    <font>
      <sz val="11"/>
      <color theme="1"/>
      <name val="Aptos Narrow"/>
      <family val="2"/>
      <scheme val="minor"/>
    </font>
    <font>
      <b/>
      <sz val="11"/>
      <color rgb="FFFFFFFF"/>
      <name val="Calibri"/>
      <family val="2"/>
    </font>
    <font>
      <sz val="11"/>
      <color rgb="FF000000"/>
      <name val="Calibri"/>
      <family val="2"/>
    </font>
    <font>
      <strike/>
      <sz val="11"/>
      <color rgb="FFFF0000"/>
      <name val="Calibri"/>
      <family val="2"/>
    </font>
    <font>
      <b/>
      <sz val="16"/>
      <color rgb="FF000000"/>
      <name val="Calibri"/>
      <family val="2"/>
    </font>
    <font>
      <b/>
      <sz val="10"/>
      <color theme="0"/>
      <name val="Calibri"/>
      <family val="2"/>
    </font>
    <font>
      <sz val="10"/>
      <color theme="1"/>
      <name val="Calibri"/>
      <family val="2"/>
    </font>
    <font>
      <b/>
      <sz val="16"/>
      <color theme="0"/>
      <name val="Calibri"/>
      <family val="2"/>
    </font>
    <font>
      <b/>
      <sz val="12"/>
      <color theme="0"/>
      <name val="Calibri"/>
      <family val="2"/>
    </font>
    <font>
      <b/>
      <sz val="10"/>
      <color rgb="FFFF0000"/>
      <name val="Calibri"/>
      <family val="2"/>
    </font>
    <font>
      <b/>
      <sz val="11"/>
      <color rgb="FFFF0000"/>
      <name val="Calibri"/>
      <family val="2"/>
    </font>
    <font>
      <sz val="20"/>
      <color theme="1"/>
      <name val="Calibri"/>
      <family val="2"/>
    </font>
    <font>
      <b/>
      <sz val="10"/>
      <color rgb="FFFFFFFF"/>
      <name val="Calibri"/>
      <family val="2"/>
    </font>
    <font>
      <sz val="10"/>
      <name val="Arial"/>
      <family val="2"/>
    </font>
    <font>
      <sz val="10"/>
      <color rgb="FF000000"/>
      <name val="Calibri"/>
      <family val="2"/>
    </font>
    <font>
      <sz val="10"/>
      <name val="Calibri"/>
      <family val="2"/>
    </font>
    <font>
      <b/>
      <sz val="10"/>
      <name val="Calibri"/>
      <family val="2"/>
    </font>
    <font>
      <sz val="16"/>
      <color rgb="FF000000"/>
      <name val="Calibri"/>
      <family val="2"/>
    </font>
    <font>
      <b/>
      <sz val="18"/>
      <color rgb="FFFFFFFF"/>
      <name val="Calibri"/>
      <family val="2"/>
    </font>
    <font>
      <sz val="11"/>
      <name val="Calibri"/>
      <family val="2"/>
    </font>
    <font>
      <sz val="11"/>
      <color theme="1"/>
      <name val="Calibri"/>
      <family val="2"/>
    </font>
    <font>
      <sz val="12"/>
      <color theme="1"/>
      <name val="Calibri"/>
      <family val="2"/>
    </font>
    <font>
      <b/>
      <sz val="10"/>
      <color theme="1"/>
      <name val="Calibri"/>
      <family val="2"/>
    </font>
    <font>
      <sz val="14"/>
      <color theme="1"/>
      <name val="Calibri"/>
      <family val="2"/>
    </font>
    <font>
      <sz val="9"/>
      <name val="Arial"/>
      <family val="2"/>
    </font>
    <font>
      <b/>
      <sz val="12"/>
      <name val="Arial"/>
      <family val="2"/>
    </font>
    <font>
      <b/>
      <sz val="16"/>
      <name val="Arial"/>
      <family val="2"/>
    </font>
    <font>
      <b/>
      <sz val="10"/>
      <name val="Arial"/>
      <family val="2"/>
    </font>
    <font>
      <b/>
      <sz val="8"/>
      <name val="Arial"/>
      <family val="2"/>
    </font>
    <font>
      <b/>
      <sz val="9"/>
      <name val="Arial"/>
      <family val="2"/>
    </font>
    <font>
      <sz val="9"/>
      <color theme="1"/>
      <name val="Aptos Narrow"/>
      <family val="2"/>
      <scheme val="minor"/>
    </font>
    <font>
      <sz val="9"/>
      <color theme="1"/>
      <name val="Arial"/>
      <family val="2"/>
    </font>
    <font>
      <b/>
      <sz val="9"/>
      <color theme="1"/>
      <name val="Arial"/>
      <family val="2"/>
    </font>
    <font>
      <sz val="9"/>
      <color rgb="FFFF0000"/>
      <name val="Arial"/>
      <family val="2"/>
    </font>
    <font>
      <sz val="9"/>
      <color theme="0" tint="-0.499984740745262"/>
      <name val="Arial"/>
      <family val="2"/>
    </font>
    <font>
      <sz val="9"/>
      <color indexed="9"/>
      <name val="Arial"/>
      <family val="2"/>
    </font>
    <font>
      <b/>
      <sz val="14"/>
      <name val="Arial"/>
      <family val="2"/>
    </font>
    <font>
      <u/>
      <sz val="9"/>
      <name val="Arial"/>
      <family val="2"/>
    </font>
    <font>
      <sz val="9"/>
      <color theme="0" tint="-4.9989318521683403E-2"/>
      <name val="Arial"/>
      <family val="2"/>
    </font>
    <font>
      <b/>
      <sz val="14"/>
      <color theme="1"/>
      <name val="Calibri"/>
      <family val="2"/>
    </font>
    <font>
      <sz val="12"/>
      <color rgb="FF000000"/>
      <name val="Calibri"/>
      <family val="2"/>
    </font>
    <font>
      <b/>
      <sz val="20"/>
      <color rgb="FF000000"/>
      <name val="Calibri"/>
      <family val="2"/>
    </font>
    <font>
      <i/>
      <sz val="11"/>
      <color rgb="FFFF0000"/>
      <name val="Calibri"/>
      <family val="2"/>
    </font>
    <font>
      <b/>
      <sz val="14"/>
      <color theme="0"/>
      <name val="Calibri"/>
      <family val="2"/>
    </font>
    <font>
      <i/>
      <sz val="11"/>
      <color theme="1"/>
      <name val="Calibri"/>
      <family val="2"/>
    </font>
    <font>
      <sz val="11"/>
      <color rgb="FF000000"/>
      <name val="Calibri"/>
    </font>
    <font>
      <sz val="12"/>
      <name val="Calibri"/>
      <family val="2"/>
    </font>
    <font>
      <i/>
      <sz val="11"/>
      <name val="Calibri"/>
      <family val="2"/>
    </font>
    <font>
      <i/>
      <sz val="12"/>
      <color theme="1"/>
      <name val="Calibri"/>
      <family val="2"/>
    </font>
    <font>
      <sz val="14"/>
      <color rgb="FF000000"/>
      <name val="Calibri"/>
      <family val="2"/>
    </font>
  </fonts>
  <fills count="18">
    <fill>
      <patternFill patternType="none"/>
    </fill>
    <fill>
      <patternFill patternType="gray125"/>
    </fill>
    <fill>
      <patternFill patternType="solid">
        <fgColor theme="0"/>
        <bgColor indexed="64"/>
      </patternFill>
    </fill>
    <fill>
      <patternFill patternType="solid">
        <fgColor rgb="FF23ABB7"/>
        <bgColor indexed="64"/>
      </patternFill>
    </fill>
    <fill>
      <patternFill patternType="solid">
        <fgColor rgb="FFFFC000"/>
        <bgColor indexed="64"/>
      </patternFill>
    </fill>
    <fill>
      <patternFill patternType="solid">
        <fgColor rgb="FF9C2F85"/>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23ABB7"/>
        <bgColor rgb="FF000000"/>
      </patternFill>
    </fill>
    <fill>
      <patternFill patternType="solid">
        <fgColor rgb="FFFFC000"/>
        <bgColor rgb="FF000000"/>
      </patternFill>
    </fill>
    <fill>
      <patternFill patternType="solid">
        <fgColor rgb="FFFAC105"/>
        <bgColor rgb="FF000000"/>
      </patternFill>
    </fill>
    <fill>
      <patternFill patternType="solid">
        <fgColor rgb="FF9C2F85"/>
        <bgColor rgb="FF000000"/>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2F2F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theme="9" tint="-0.249977111117893"/>
      </left>
      <right/>
      <top style="thin">
        <color theme="9" tint="-0.249977111117893"/>
      </top>
      <bottom/>
      <diagonal/>
    </border>
    <border>
      <left/>
      <right/>
      <top style="thin">
        <color theme="9" tint="-0.249977111117893"/>
      </top>
      <bottom/>
      <diagonal/>
    </border>
    <border>
      <left style="thin">
        <color theme="9" tint="-0.249977111117893"/>
      </left>
      <right/>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style="thin">
        <color theme="9" tint="-0.249977111117893"/>
      </right>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
      <left/>
      <right style="thin">
        <color theme="9" tint="-0.249977111117893"/>
      </right>
      <top style="thin">
        <color theme="9" tint="-0.249977111117893"/>
      </top>
      <bottom/>
      <diagonal/>
    </border>
    <border>
      <left/>
      <right style="thin">
        <color theme="9" tint="-0.249977111117893"/>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3" fillId="0" borderId="0"/>
    <xf numFmtId="9" fontId="23" fillId="0" borderId="0" applyFont="0" applyFill="0" applyBorder="0" applyAlignment="0" applyProtection="0"/>
    <xf numFmtId="0" fontId="33" fillId="0" borderId="0"/>
    <xf numFmtId="44" fontId="16" fillId="0" borderId="0" applyFont="0" applyFill="0" applyBorder="0" applyAlignment="0" applyProtection="0"/>
    <xf numFmtId="0" fontId="16" fillId="0" borderId="0"/>
    <xf numFmtId="0" fontId="16" fillId="0" borderId="0"/>
    <xf numFmtId="0" fontId="33" fillId="0" borderId="0"/>
  </cellStyleXfs>
  <cellXfs count="228">
    <xf numFmtId="0" fontId="0" fillId="0" borderId="0" xfId="0"/>
    <xf numFmtId="0" fontId="2" fillId="0" borderId="0" xfId="0" applyFont="1"/>
    <xf numFmtId="0" fontId="0" fillId="0" borderId="1" xfId="0" applyBorder="1" applyAlignment="1">
      <alignment vertical="center" wrapText="1"/>
    </xf>
    <xf numFmtId="0" fontId="4" fillId="0" borderId="0" xfId="0" applyFont="1"/>
    <xf numFmtId="0" fontId="5" fillId="0" borderId="0" xfId="0" applyFont="1"/>
    <xf numFmtId="0" fontId="1" fillId="0" borderId="0" xfId="0" applyFont="1"/>
    <xf numFmtId="0" fontId="5" fillId="2" borderId="4" xfId="0" applyFont="1" applyFill="1" applyBorder="1"/>
    <xf numFmtId="0" fontId="5" fillId="2" borderId="1" xfId="0" applyFont="1" applyFill="1" applyBorder="1"/>
    <xf numFmtId="0" fontId="5" fillId="0" borderId="1" xfId="0" applyFont="1" applyBorder="1"/>
    <xf numFmtId="0" fontId="5" fillId="0" borderId="6" xfId="0" applyFont="1" applyBorder="1"/>
    <xf numFmtId="0" fontId="5" fillId="0" borderId="4" xfId="0" applyFont="1" applyBorder="1"/>
    <xf numFmtId="0" fontId="5" fillId="0" borderId="5" xfId="0" applyFont="1" applyBorder="1"/>
    <xf numFmtId="0" fontId="8" fillId="3" borderId="10" xfId="0" applyFont="1" applyFill="1" applyBorder="1" applyAlignment="1">
      <alignment horizontal="left" vertical="top" wrapText="1"/>
    </xf>
    <xf numFmtId="164" fontId="9" fillId="4" borderId="1" xfId="0" applyNumberFormat="1" applyFont="1" applyFill="1" applyBorder="1"/>
    <xf numFmtId="0" fontId="6" fillId="2" borderId="0" xfId="0" applyFont="1" applyFill="1" applyAlignment="1">
      <alignment horizontal="center"/>
    </xf>
    <xf numFmtId="0" fontId="5" fillId="2" borderId="0" xfId="0" applyFont="1" applyFill="1"/>
    <xf numFmtId="0" fontId="1" fillId="2" borderId="0" xfId="0" applyFont="1" applyFill="1"/>
    <xf numFmtId="0" fontId="11" fillId="3" borderId="11" xfId="0" applyFont="1" applyFill="1" applyBorder="1" applyAlignment="1">
      <alignment horizontal="center" vertical="center" wrapText="1"/>
    </xf>
    <xf numFmtId="0" fontId="5" fillId="0" borderId="15" xfId="0" applyFont="1" applyBorder="1"/>
    <xf numFmtId="0" fontId="0" fillId="0" borderId="1" xfId="0" applyBorder="1"/>
    <xf numFmtId="0" fontId="13" fillId="0" borderId="0" xfId="0" applyFont="1"/>
    <xf numFmtId="0" fontId="9" fillId="0" borderId="1" xfId="0" applyFont="1" applyBorder="1" applyAlignment="1">
      <alignment vertical="center" wrapText="1"/>
    </xf>
    <xf numFmtId="0" fontId="11" fillId="3" borderId="1" xfId="0" applyFont="1" applyFill="1" applyBorder="1" applyAlignment="1">
      <alignment horizontal="center" vertical="center" wrapText="1"/>
    </xf>
    <xf numFmtId="0" fontId="9" fillId="0" borderId="1" xfId="0" applyFont="1" applyBorder="1" applyAlignment="1">
      <alignment vertical="center"/>
    </xf>
    <xf numFmtId="164" fontId="0" fillId="6" borderId="1" xfId="0" applyNumberFormat="1" applyFill="1" applyBorder="1"/>
    <xf numFmtId="0" fontId="11" fillId="3" borderId="1" xfId="0" applyFont="1" applyFill="1" applyBorder="1" applyAlignment="1">
      <alignment horizontal="left" vertical="center" wrapText="1"/>
    </xf>
    <xf numFmtId="0" fontId="15" fillId="8" borderId="14" xfId="0" applyFont="1" applyFill="1" applyBorder="1" applyAlignment="1">
      <alignment vertical="top" wrapText="1"/>
    </xf>
    <xf numFmtId="0" fontId="15" fillId="8" borderId="18" xfId="0" applyFont="1" applyFill="1" applyBorder="1" applyAlignment="1">
      <alignment vertical="top" wrapText="1"/>
    </xf>
    <xf numFmtId="0" fontId="17" fillId="0" borderId="0" xfId="0" applyFont="1"/>
    <xf numFmtId="0" fontId="20" fillId="10" borderId="20" xfId="0" applyFont="1" applyFill="1" applyBorder="1"/>
    <xf numFmtId="0" fontId="21" fillId="11" borderId="20" xfId="0" applyFont="1" applyFill="1" applyBorder="1" applyAlignment="1">
      <alignment vertical="center" wrapText="1"/>
    </xf>
    <xf numFmtId="0" fontId="15" fillId="8" borderId="24" xfId="0" applyFont="1" applyFill="1" applyBorder="1" applyAlignment="1">
      <alignment vertical="top"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left" vertical="center"/>
    </xf>
    <xf numFmtId="0" fontId="11" fillId="3" borderId="11" xfId="0" applyFont="1" applyFill="1" applyBorder="1" applyAlignment="1">
      <alignment horizontal="left" vertical="center" wrapText="1"/>
    </xf>
    <xf numFmtId="0" fontId="0" fillId="0" borderId="1" xfId="0" applyBorder="1" applyAlignment="1">
      <alignment horizontal="left" vertical="center"/>
    </xf>
    <xf numFmtId="0" fontId="0" fillId="0" borderId="0" xfId="0" applyAlignment="1">
      <alignment vertical="center"/>
    </xf>
    <xf numFmtId="0" fontId="9" fillId="0" borderId="13" xfId="0" applyFont="1" applyBorder="1" applyAlignment="1">
      <alignment vertical="center" wrapText="1"/>
    </xf>
    <xf numFmtId="0" fontId="0" fillId="0" borderId="1" xfId="0" applyBorder="1" applyAlignment="1">
      <alignment vertical="center"/>
    </xf>
    <xf numFmtId="164" fontId="9" fillId="6" borderId="1" xfId="1" applyNumberFormat="1" applyFont="1" applyFill="1" applyBorder="1" applyAlignment="1">
      <alignment vertical="center" wrapText="1"/>
    </xf>
    <xf numFmtId="0" fontId="22" fillId="0" borderId="1" xfId="0" applyFont="1" applyBorder="1" applyAlignment="1">
      <alignment vertical="center" wrapText="1"/>
    </xf>
    <xf numFmtId="0" fontId="0" fillId="0" borderId="13" xfId="0" applyBorder="1" applyAlignment="1">
      <alignment vertical="center"/>
    </xf>
    <xf numFmtId="0" fontId="5" fillId="0" borderId="17" xfId="0" applyFont="1" applyBorder="1" applyAlignment="1">
      <alignment vertical="top" wrapText="1"/>
    </xf>
    <xf numFmtId="164" fontId="0" fillId="0" borderId="1" xfId="0" applyNumberFormat="1" applyBorder="1"/>
    <xf numFmtId="0" fontId="0" fillId="6" borderId="30" xfId="0" applyFill="1" applyBorder="1"/>
    <xf numFmtId="0" fontId="17" fillId="0" borderId="1" xfId="0" applyFont="1" applyBorder="1" applyAlignment="1">
      <alignment vertical="center" wrapText="1"/>
    </xf>
    <xf numFmtId="0" fontId="8" fillId="3" borderId="11" xfId="0" applyFont="1" applyFill="1" applyBorder="1" applyAlignment="1">
      <alignment horizontal="left" vertical="center" wrapText="1"/>
    </xf>
    <xf numFmtId="0" fontId="0" fillId="2" borderId="0" xfId="0" applyFill="1"/>
    <xf numFmtId="0" fontId="0" fillId="2" borderId="1" xfId="0" applyFill="1" applyBorder="1" applyAlignment="1">
      <alignment vertical="center" wrapText="1"/>
    </xf>
    <xf numFmtId="0" fontId="14" fillId="6" borderId="31" xfId="0" applyFont="1" applyFill="1" applyBorder="1"/>
    <xf numFmtId="0" fontId="0" fillId="6" borderId="8" xfId="0" applyFill="1" applyBorder="1"/>
    <xf numFmtId="0" fontId="26" fillId="13" borderId="17" xfId="0" applyFont="1" applyFill="1" applyBorder="1" applyAlignment="1">
      <alignment vertical="center"/>
    </xf>
    <xf numFmtId="0" fontId="9" fillId="13" borderId="30" xfId="0" applyFont="1" applyFill="1" applyBorder="1" applyAlignment="1">
      <alignment vertical="center" wrapText="1"/>
    </xf>
    <xf numFmtId="164" fontId="9" fillId="13" borderId="30" xfId="0" applyNumberFormat="1" applyFont="1" applyFill="1" applyBorder="1" applyAlignment="1">
      <alignment vertical="center"/>
    </xf>
    <xf numFmtId="164" fontId="26" fillId="13" borderId="29" xfId="1" applyNumberFormat="1" applyFont="1" applyFill="1" applyBorder="1" applyAlignment="1">
      <alignment vertical="center" wrapText="1"/>
    </xf>
    <xf numFmtId="0" fontId="0" fillId="0" borderId="15" xfId="0" applyBorder="1" applyAlignment="1">
      <alignment vertical="center"/>
    </xf>
    <xf numFmtId="0" fontId="0" fillId="0" borderId="15" xfId="0" applyBorder="1" applyAlignment="1">
      <alignment vertical="center" wrapText="1"/>
    </xf>
    <xf numFmtId="164" fontId="9" fillId="6" borderId="15" xfId="1" applyNumberFormat="1" applyFont="1" applyFill="1" applyBorder="1" applyAlignment="1">
      <alignment vertical="center" wrapText="1"/>
    </xf>
    <xf numFmtId="0" fontId="26" fillId="6" borderId="17" xfId="0" applyFont="1" applyFill="1" applyBorder="1"/>
    <xf numFmtId="164" fontId="26" fillId="6" borderId="29" xfId="0" applyNumberFormat="1" applyFont="1" applyFill="1" applyBorder="1"/>
    <xf numFmtId="0" fontId="0" fillId="2" borderId="0" xfId="0" applyFill="1" applyAlignment="1">
      <alignment horizontal="center" vertical="center"/>
    </xf>
    <xf numFmtId="0" fontId="0" fillId="2" borderId="0" xfId="0" applyFill="1" applyAlignment="1">
      <alignment horizontal="left" vertical="center"/>
    </xf>
    <xf numFmtId="0" fontId="0" fillId="2" borderId="0" xfId="0" applyFill="1" applyAlignment="1">
      <alignment vertical="center" wrapText="1"/>
    </xf>
    <xf numFmtId="164" fontId="9" fillId="2" borderId="0" xfId="0" applyNumberFormat="1" applyFont="1" applyFill="1" applyAlignment="1">
      <alignment horizontal="center" vertical="center"/>
    </xf>
    <xf numFmtId="0" fontId="0" fillId="6" borderId="30" xfId="0" applyFill="1" applyBorder="1" applyAlignment="1">
      <alignment horizontal="left" vertical="center"/>
    </xf>
    <xf numFmtId="0" fontId="0" fillId="6" borderId="30" xfId="0" applyFill="1" applyBorder="1" applyAlignment="1">
      <alignment vertical="center" wrapText="1"/>
    </xf>
    <xf numFmtId="0" fontId="0" fillId="6" borderId="30" xfId="0" applyFill="1" applyBorder="1" applyAlignment="1">
      <alignment horizontal="center" vertical="center"/>
    </xf>
    <xf numFmtId="164" fontId="9" fillId="6" borderId="30" xfId="0" applyNumberFormat="1" applyFont="1" applyFill="1" applyBorder="1" applyAlignment="1">
      <alignment horizontal="center" vertical="center"/>
    </xf>
    <xf numFmtId="0" fontId="26" fillId="6" borderId="17" xfId="0" applyFont="1" applyFill="1" applyBorder="1" applyAlignment="1">
      <alignment horizontal="center" vertical="center"/>
    </xf>
    <xf numFmtId="0" fontId="0" fillId="0" borderId="15" xfId="0" applyBorder="1" applyAlignment="1">
      <alignment horizontal="center" vertical="center"/>
    </xf>
    <xf numFmtId="0" fontId="0" fillId="0" borderId="15" xfId="0" applyBorder="1" applyAlignment="1">
      <alignment horizontal="left" vertical="center"/>
    </xf>
    <xf numFmtId="0" fontId="0" fillId="0" borderId="15" xfId="0" applyBorder="1" applyAlignment="1">
      <alignment horizontal="center" vertical="center" wrapText="1"/>
    </xf>
    <xf numFmtId="0" fontId="26" fillId="6" borderId="30" xfId="0" applyFont="1" applyFill="1" applyBorder="1" applyAlignment="1">
      <alignment horizontal="left" vertical="center"/>
    </xf>
    <xf numFmtId="0" fontId="26" fillId="6" borderId="30" xfId="0" applyFont="1" applyFill="1" applyBorder="1"/>
    <xf numFmtId="0" fontId="26" fillId="6" borderId="30" xfId="0" applyFont="1" applyFill="1" applyBorder="1" applyAlignment="1">
      <alignment horizontal="center" vertical="center"/>
    </xf>
    <xf numFmtId="0" fontId="26" fillId="6" borderId="17" xfId="0" applyFont="1" applyFill="1" applyBorder="1" applyAlignment="1">
      <alignment horizontal="left" vertical="center"/>
    </xf>
    <xf numFmtId="0" fontId="11" fillId="3" borderId="15" xfId="0" applyFont="1" applyFill="1" applyBorder="1" applyAlignment="1">
      <alignment horizontal="center" vertical="center" wrapText="1"/>
    </xf>
    <xf numFmtId="164" fontId="27" fillId="16" borderId="41" xfId="4" applyNumberFormat="1" applyFont="1" applyFill="1" applyBorder="1" applyAlignment="1" applyProtection="1">
      <alignment horizontal="left" vertical="center"/>
      <protection locked="0"/>
    </xf>
    <xf numFmtId="164" fontId="27" fillId="16" borderId="39" xfId="4" applyNumberFormat="1" applyFont="1" applyFill="1" applyBorder="1" applyAlignment="1" applyProtection="1">
      <alignment horizontal="left" vertical="center"/>
      <protection locked="0"/>
    </xf>
    <xf numFmtId="164" fontId="37" fillId="16" borderId="39" xfId="4" applyNumberFormat="1" applyFont="1" applyFill="1" applyBorder="1" applyAlignment="1" applyProtection="1">
      <alignment horizontal="left" vertical="center"/>
    </xf>
    <xf numFmtId="0" fontId="42" fillId="12" borderId="21" xfId="0" applyFont="1" applyFill="1" applyBorder="1" applyAlignment="1">
      <alignment wrapText="1"/>
    </xf>
    <xf numFmtId="0" fontId="24" fillId="0" borderId="23" xfId="0" applyFont="1" applyBorder="1" applyAlignment="1">
      <alignment wrapText="1"/>
    </xf>
    <xf numFmtId="0" fontId="42" fillId="12" borderId="21" xfId="0" applyFont="1" applyFill="1" applyBorder="1"/>
    <xf numFmtId="0" fontId="24" fillId="0" borderId="21" xfId="0" applyFont="1" applyBorder="1" applyAlignment="1">
      <alignment wrapText="1"/>
    </xf>
    <xf numFmtId="0" fontId="43" fillId="0" borderId="21" xfId="0" applyFont="1" applyBorder="1" applyAlignment="1">
      <alignment wrapText="1"/>
    </xf>
    <xf numFmtId="0" fontId="42" fillId="12" borderId="44" xfId="0" applyFont="1" applyFill="1" applyBorder="1" applyAlignment="1">
      <alignment wrapText="1"/>
    </xf>
    <xf numFmtId="0" fontId="42" fillId="12" borderId="44" xfId="0" applyFont="1" applyFill="1" applyBorder="1"/>
    <xf numFmtId="0" fontId="24" fillId="0" borderId="44" xfId="0" applyFont="1" applyBorder="1" applyAlignment="1">
      <alignment wrapText="1"/>
    </xf>
    <xf numFmtId="0" fontId="24" fillId="2" borderId="45" xfId="0" applyFont="1" applyFill="1" applyBorder="1" applyAlignment="1">
      <alignment wrapText="1"/>
    </xf>
    <xf numFmtId="164" fontId="0" fillId="6" borderId="1" xfId="0" applyNumberFormat="1" applyFill="1" applyBorder="1" applyAlignment="1">
      <alignment vertical="center" wrapText="1"/>
    </xf>
    <xf numFmtId="0" fontId="44" fillId="7" borderId="16" xfId="0" applyFont="1" applyFill="1" applyBorder="1" applyAlignment="1">
      <alignment horizontal="center" vertical="center" wrapText="1"/>
    </xf>
    <xf numFmtId="0" fontId="14" fillId="0" borderId="0" xfId="0" applyFont="1"/>
    <xf numFmtId="0" fontId="14" fillId="0" borderId="0" xfId="0" applyFont="1" applyAlignment="1">
      <alignment horizontal="left" vertical="top"/>
    </xf>
    <xf numFmtId="0" fontId="43" fillId="0" borderId="22" xfId="0" applyFont="1" applyBorder="1" applyAlignment="1">
      <alignment horizontal="left" vertical="center" wrapText="1"/>
    </xf>
    <xf numFmtId="1" fontId="9" fillId="6" borderId="1" xfId="0" applyNumberFormat="1" applyFont="1" applyFill="1" applyBorder="1"/>
    <xf numFmtId="164" fontId="9" fillId="6" borderId="1" xfId="0" applyNumberFormat="1" applyFont="1" applyFill="1" applyBorder="1"/>
    <xf numFmtId="0" fontId="5" fillId="2" borderId="17" xfId="0" applyFont="1" applyFill="1" applyBorder="1" applyAlignment="1">
      <alignment vertical="top" wrapText="1"/>
    </xf>
    <xf numFmtId="1" fontId="0" fillId="6" borderId="1" xfId="0" applyNumberFormat="1" applyFill="1" applyBorder="1"/>
    <xf numFmtId="0" fontId="0" fillId="2" borderId="0" xfId="0" applyFill="1" applyAlignment="1">
      <alignment wrapText="1"/>
    </xf>
    <xf numFmtId="0" fontId="5" fillId="2" borderId="46" xfId="0" applyFont="1" applyFill="1" applyBorder="1"/>
    <xf numFmtId="0" fontId="11" fillId="3" borderId="10" xfId="0" applyFont="1" applyFill="1" applyBorder="1" applyAlignment="1">
      <alignment horizontal="left" vertical="top" wrapText="1"/>
    </xf>
    <xf numFmtId="0" fontId="11" fillId="3" borderId="12" xfId="0" applyFont="1" applyFill="1" applyBorder="1" applyAlignment="1">
      <alignment horizontal="left" vertical="center" wrapText="1"/>
    </xf>
    <xf numFmtId="0" fontId="0" fillId="0" borderId="1" xfId="0" applyBorder="1" applyAlignment="1">
      <alignment wrapText="1"/>
    </xf>
    <xf numFmtId="164" fontId="0" fillId="6" borderId="1" xfId="0" applyNumberFormat="1" applyFill="1" applyBorder="1" applyAlignment="1">
      <alignment vertical="center"/>
    </xf>
    <xf numFmtId="0" fontId="10" fillId="5" borderId="3" xfId="0" applyFont="1" applyFill="1" applyBorder="1" applyAlignment="1">
      <alignment vertical="center" wrapText="1"/>
    </xf>
    <xf numFmtId="0" fontId="10" fillId="5" borderId="0" xfId="0" applyFont="1" applyFill="1" applyAlignment="1">
      <alignment vertical="center" wrapText="1"/>
    </xf>
    <xf numFmtId="0" fontId="24" fillId="2" borderId="21" xfId="0" applyFont="1" applyFill="1" applyBorder="1" applyAlignment="1">
      <alignment wrapText="1"/>
    </xf>
    <xf numFmtId="0" fontId="24" fillId="0" borderId="0" xfId="0" applyFont="1" applyAlignment="1">
      <alignment horizontal="center" vertical="center" wrapText="1"/>
    </xf>
    <xf numFmtId="9" fontId="0" fillId="0" borderId="0" xfId="2" applyFont="1" applyFill="1" applyBorder="1"/>
    <xf numFmtId="0" fontId="45" fillId="0" borderId="0" xfId="0" applyFont="1"/>
    <xf numFmtId="0" fontId="11" fillId="3" borderId="15" xfId="0" applyFont="1" applyFill="1" applyBorder="1" applyAlignment="1">
      <alignment wrapText="1"/>
    </xf>
    <xf numFmtId="0" fontId="11" fillId="3" borderId="15" xfId="0" applyFont="1" applyFill="1" applyBorder="1" applyAlignment="1">
      <alignment horizontal="right" vertical="center" wrapText="1"/>
    </xf>
    <xf numFmtId="0" fontId="11" fillId="3" borderId="15" xfId="0" applyFont="1" applyFill="1" applyBorder="1" applyAlignment="1">
      <alignment horizontal="left" vertical="top" wrapText="1"/>
    </xf>
    <xf numFmtId="0" fontId="9" fillId="2" borderId="1" xfId="0" applyFont="1" applyFill="1" applyBorder="1" applyAlignment="1">
      <alignment vertical="center" wrapText="1"/>
    </xf>
    <xf numFmtId="0" fontId="43" fillId="2" borderId="21" xfId="0" applyFont="1" applyFill="1" applyBorder="1" applyAlignment="1">
      <alignment wrapText="1"/>
    </xf>
    <xf numFmtId="0" fontId="0" fillId="2" borderId="1" xfId="0" applyFill="1" applyBorder="1" applyAlignment="1">
      <alignment wrapText="1"/>
    </xf>
    <xf numFmtId="0" fontId="47" fillId="0" borderId="0" xfId="0" applyFont="1"/>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0" fontId="0" fillId="2" borderId="1" xfId="0" applyFill="1" applyBorder="1" applyAlignment="1">
      <alignment horizontal="center" vertical="center" wrapText="1"/>
    </xf>
    <xf numFmtId="0" fontId="9" fillId="2" borderId="1" xfId="0" applyFont="1" applyFill="1" applyBorder="1" applyAlignment="1">
      <alignment vertical="top" wrapText="1"/>
    </xf>
    <xf numFmtId="164" fontId="0" fillId="2" borderId="1" xfId="0" applyNumberFormat="1" applyFill="1" applyBorder="1"/>
    <xf numFmtId="0" fontId="5" fillId="2" borderId="30" xfId="0" applyFont="1" applyFill="1" applyBorder="1"/>
    <xf numFmtId="0" fontId="27" fillId="12" borderId="0" xfId="6" applyFont="1" applyFill="1"/>
    <xf numFmtId="2" fontId="27" fillId="12" borderId="0" xfId="6" applyNumberFormat="1" applyFont="1" applyFill="1"/>
    <xf numFmtId="0" fontId="34" fillId="12" borderId="0" xfId="7" applyFont="1" applyFill="1"/>
    <xf numFmtId="0" fontId="34" fillId="0" borderId="0" xfId="7" applyFont="1"/>
    <xf numFmtId="0" fontId="28" fillId="14" borderId="32" xfId="6" applyFont="1" applyFill="1" applyBorder="1" applyAlignment="1">
      <alignment vertical="center"/>
    </xf>
    <xf numFmtId="0" fontId="29" fillId="14" borderId="33" xfId="6" applyFont="1" applyFill="1" applyBorder="1" applyAlignment="1">
      <alignment vertical="center"/>
    </xf>
    <xf numFmtId="49" fontId="27" fillId="14" borderId="33" xfId="6" applyNumberFormat="1" applyFont="1" applyFill="1" applyBorder="1"/>
    <xf numFmtId="49" fontId="27" fillId="14" borderId="33" xfId="6" applyNumberFormat="1" applyFont="1" applyFill="1" applyBorder="1" applyAlignment="1">
      <alignment horizontal="center"/>
    </xf>
    <xf numFmtId="49" fontId="38" fillId="14" borderId="33" xfId="6" applyNumberFormat="1" applyFont="1" applyFill="1" applyBorder="1"/>
    <xf numFmtId="49" fontId="27" fillId="14" borderId="42" xfId="6" applyNumberFormat="1" applyFont="1" applyFill="1" applyBorder="1"/>
    <xf numFmtId="0" fontId="30" fillId="14" borderId="34" xfId="6" applyFont="1" applyFill="1" applyBorder="1" applyAlignment="1">
      <alignment horizontal="left" vertical="center" wrapText="1"/>
    </xf>
    <xf numFmtId="0" fontId="31" fillId="14" borderId="0" xfId="6" applyFont="1" applyFill="1" applyAlignment="1">
      <alignment vertical="center" wrapText="1"/>
    </xf>
    <xf numFmtId="0" fontId="39" fillId="14" borderId="0" xfId="6" applyFont="1" applyFill="1"/>
    <xf numFmtId="0" fontId="39" fillId="14" borderId="43" xfId="6" applyFont="1" applyFill="1" applyBorder="1"/>
    <xf numFmtId="0" fontId="16" fillId="12" borderId="0" xfId="6" applyFill="1"/>
    <xf numFmtId="49" fontId="30" fillId="14" borderId="35" xfId="6" applyNumberFormat="1" applyFont="1" applyFill="1" applyBorder="1" applyAlignment="1">
      <alignment horizontal="left" vertical="center"/>
    </xf>
    <xf numFmtId="49" fontId="31" fillId="14" borderId="36" xfId="6" applyNumberFormat="1" applyFont="1" applyFill="1" applyBorder="1" applyAlignment="1">
      <alignment vertical="center"/>
    </xf>
    <xf numFmtId="49" fontId="27" fillId="14" borderId="36" xfId="6" applyNumberFormat="1" applyFont="1" applyFill="1" applyBorder="1"/>
    <xf numFmtId="49" fontId="38" fillId="14" borderId="36" xfId="6" applyNumberFormat="1" applyFont="1" applyFill="1" applyBorder="1"/>
    <xf numFmtId="49" fontId="27" fillId="14" borderId="40" xfId="6" applyNumberFormat="1" applyFont="1" applyFill="1" applyBorder="1"/>
    <xf numFmtId="0" fontId="27" fillId="12" borderId="3" xfId="6" applyFont="1" applyFill="1" applyBorder="1" applyAlignment="1">
      <alignment wrapText="1"/>
    </xf>
    <xf numFmtId="49" fontId="32" fillId="12" borderId="0" xfId="6" applyNumberFormat="1" applyFont="1" applyFill="1" applyAlignment="1">
      <alignment horizontal="left" vertical="center" wrapText="1"/>
    </xf>
    <xf numFmtId="0" fontId="34" fillId="15" borderId="37" xfId="7" applyFont="1" applyFill="1" applyBorder="1" applyAlignment="1">
      <alignment vertical="center"/>
    </xf>
    <xf numFmtId="0" fontId="34" fillId="15" borderId="38" xfId="7" applyFont="1" applyFill="1" applyBorder="1" applyAlignment="1">
      <alignment vertical="center"/>
    </xf>
    <xf numFmtId="0" fontId="35" fillId="15" borderId="39" xfId="7" applyFont="1" applyFill="1" applyBorder="1" applyAlignment="1">
      <alignment vertical="center"/>
    </xf>
    <xf numFmtId="0" fontId="27" fillId="16" borderId="41" xfId="6" applyFont="1" applyFill="1" applyBorder="1" applyAlignment="1" applyProtection="1">
      <alignment horizontal="center" vertical="center"/>
      <protection locked="0"/>
    </xf>
    <xf numFmtId="0" fontId="36" fillId="12" borderId="0" xfId="7" applyFont="1" applyFill="1"/>
    <xf numFmtId="0" fontId="27" fillId="16" borderId="39" xfId="6" applyFont="1" applyFill="1" applyBorder="1" applyAlignment="1" applyProtection="1">
      <alignment horizontal="center" vertical="center"/>
      <protection locked="0"/>
    </xf>
    <xf numFmtId="164" fontId="34" fillId="12" borderId="0" xfId="7" applyNumberFormat="1" applyFont="1" applyFill="1"/>
    <xf numFmtId="2" fontId="37" fillId="17" borderId="39" xfId="6" applyNumberFormat="1" applyFont="1" applyFill="1" applyBorder="1" applyAlignment="1" applyProtection="1">
      <alignment horizontal="center" vertical="center"/>
      <protection locked="0"/>
    </xf>
    <xf numFmtId="0" fontId="27" fillId="12" borderId="0" xfId="7" applyFont="1" applyFill="1"/>
    <xf numFmtId="0" fontId="32" fillId="12" borderId="0" xfId="7" applyFont="1" applyFill="1" applyAlignment="1">
      <alignment vertical="top"/>
    </xf>
    <xf numFmtId="0" fontId="35" fillId="12" borderId="0" xfId="7" applyFont="1" applyFill="1" applyAlignment="1">
      <alignment vertical="center"/>
    </xf>
    <xf numFmtId="0" fontId="34" fillId="12" borderId="0" xfId="7" applyFont="1" applyFill="1" applyAlignment="1">
      <alignment vertical="center"/>
    </xf>
    <xf numFmtId="0" fontId="41" fillId="0" borderId="0" xfId="7" applyFont="1"/>
    <xf numFmtId="0" fontId="34" fillId="2" borderId="0" xfId="7" applyFont="1" applyFill="1"/>
    <xf numFmtId="164" fontId="0" fillId="0" borderId="0" xfId="0" applyNumberFormat="1"/>
    <xf numFmtId="0" fontId="50" fillId="0" borderId="0" xfId="0" applyFont="1"/>
    <xf numFmtId="0" fontId="51" fillId="0" borderId="0" xfId="0" applyFont="1"/>
    <xf numFmtId="0" fontId="5" fillId="2" borderId="1" xfId="0" applyFont="1" applyFill="1" applyBorder="1" applyAlignment="1">
      <alignment horizontal="left"/>
    </xf>
    <xf numFmtId="164" fontId="26" fillId="6" borderId="9" xfId="0" applyNumberFormat="1" applyFont="1" applyFill="1" applyBorder="1"/>
    <xf numFmtId="1" fontId="9" fillId="6" borderId="15" xfId="0" applyNumberFormat="1" applyFont="1" applyFill="1" applyBorder="1"/>
    <xf numFmtId="164" fontId="9" fillId="6" borderId="15" xfId="0" applyNumberFormat="1" applyFont="1" applyFill="1" applyBorder="1"/>
    <xf numFmtId="0" fontId="20" fillId="6" borderId="8" xfId="0" applyFont="1" applyFill="1" applyBorder="1" applyAlignment="1">
      <alignment horizontal="left"/>
    </xf>
    <xf numFmtId="0" fontId="7" fillId="6" borderId="8" xfId="0" applyFont="1" applyFill="1" applyBorder="1" applyAlignment="1">
      <alignment horizontal="left"/>
    </xf>
    <xf numFmtId="164" fontId="52" fillId="6" borderId="9" xfId="0" applyNumberFormat="1" applyFont="1" applyFill="1" applyBorder="1" applyAlignment="1">
      <alignment horizontal="right"/>
    </xf>
    <xf numFmtId="0" fontId="5" fillId="0" borderId="48" xfId="0" applyFont="1" applyBorder="1" applyAlignment="1">
      <alignment vertical="top" wrapText="1"/>
    </xf>
    <xf numFmtId="1" fontId="0" fillId="6" borderId="15" xfId="0" applyNumberFormat="1" applyFill="1" applyBorder="1"/>
    <xf numFmtId="164" fontId="0" fillId="0" borderId="15" xfId="0" applyNumberFormat="1" applyBorder="1"/>
    <xf numFmtId="0" fontId="0" fillId="2" borderId="15" xfId="0" applyFill="1" applyBorder="1" applyAlignment="1">
      <alignment wrapText="1"/>
    </xf>
    <xf numFmtId="164" fontId="0" fillId="6" borderId="15" xfId="0" applyNumberFormat="1" applyFill="1" applyBorder="1" applyAlignment="1">
      <alignment vertical="center"/>
    </xf>
    <xf numFmtId="0" fontId="0" fillId="6" borderId="50" xfId="0" applyFill="1" applyBorder="1"/>
    <xf numFmtId="164" fontId="26" fillId="6" borderId="51" xfId="0" applyNumberFormat="1" applyFont="1" applyFill="1" applyBorder="1"/>
    <xf numFmtId="0" fontId="0" fillId="0" borderId="15" xfId="0" applyBorder="1"/>
    <xf numFmtId="164" fontId="0" fillId="6" borderId="15" xfId="0" applyNumberFormat="1" applyFill="1" applyBorder="1"/>
    <xf numFmtId="0" fontId="18" fillId="7" borderId="7" xfId="0" applyFont="1" applyFill="1" applyBorder="1" applyAlignment="1">
      <alignment horizontal="left" vertical="top" wrapText="1"/>
    </xf>
    <xf numFmtId="0" fontId="18" fillId="7" borderId="8" xfId="0" applyFont="1" applyFill="1" applyBorder="1" applyAlignment="1">
      <alignment horizontal="left" vertical="top" wrapText="1"/>
    </xf>
    <xf numFmtId="0" fontId="18" fillId="7" borderId="9" xfId="0" applyFont="1" applyFill="1" applyBorder="1" applyAlignment="1">
      <alignment horizontal="left" vertical="top" wrapText="1"/>
    </xf>
    <xf numFmtId="0" fontId="7" fillId="7" borderId="16"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0" xfId="0" applyFont="1" applyFill="1" applyAlignment="1">
      <alignment horizontal="center" vertical="center"/>
    </xf>
    <xf numFmtId="0" fontId="10" fillId="5" borderId="3" xfId="0" applyFont="1" applyFill="1" applyBorder="1" applyAlignment="1">
      <alignment horizontal="left" vertical="center" wrapText="1"/>
    </xf>
    <xf numFmtId="0" fontId="10" fillId="5" borderId="0" xfId="0" applyFont="1" applyFill="1" applyAlignment="1">
      <alignment horizontal="left" vertical="center" wrapText="1"/>
    </xf>
    <xf numFmtId="0" fontId="46" fillId="5" borderId="47" xfId="0" applyFont="1" applyFill="1" applyBorder="1" applyAlignment="1">
      <alignment horizontal="left" vertical="center" wrapText="1"/>
    </xf>
    <xf numFmtId="0" fontId="46" fillId="5" borderId="13" xfId="0" applyFont="1" applyFill="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10" fillId="5" borderId="14"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11" fillId="3" borderId="11" xfId="0" applyFont="1" applyFill="1" applyBorder="1" applyAlignment="1">
      <alignment horizontal="center" vertical="center" wrapText="1"/>
    </xf>
    <xf numFmtId="0" fontId="11" fillId="3" borderId="10" xfId="0" applyFont="1" applyFill="1" applyBorder="1" applyAlignment="1">
      <alignment horizontal="center" vertical="center" wrapText="1"/>
    </xf>
    <xf numFmtId="49" fontId="27" fillId="12" borderId="35" xfId="6" applyNumberFormat="1" applyFont="1" applyFill="1" applyBorder="1" applyAlignment="1">
      <alignment horizontal="left" vertical="center"/>
    </xf>
    <xf numFmtId="49" fontId="27" fillId="12" borderId="40" xfId="6" applyNumberFormat="1" applyFont="1" applyFill="1" applyBorder="1" applyAlignment="1">
      <alignment horizontal="left" vertical="center"/>
    </xf>
    <xf numFmtId="49" fontId="27" fillId="12" borderId="39" xfId="6" applyNumberFormat="1" applyFont="1" applyFill="1" applyBorder="1" applyAlignment="1">
      <alignment horizontal="left" vertical="center"/>
    </xf>
    <xf numFmtId="49" fontId="27" fillId="12" borderId="37" xfId="6" applyNumberFormat="1" applyFont="1" applyFill="1" applyBorder="1" applyAlignment="1">
      <alignment horizontal="left" vertical="center"/>
    </xf>
    <xf numFmtId="49" fontId="27" fillId="12" borderId="38" xfId="6" applyNumberFormat="1" applyFont="1" applyFill="1" applyBorder="1" applyAlignment="1">
      <alignment horizontal="left" vertical="center"/>
    </xf>
    <xf numFmtId="0" fontId="35" fillId="12" borderId="0" xfId="7" applyFont="1" applyFill="1" applyAlignment="1">
      <alignment horizontal="left" vertical="top" wrapText="1"/>
    </xf>
    <xf numFmtId="0" fontId="16" fillId="9" borderId="25" xfId="0" applyFont="1" applyFill="1" applyBorder="1" applyAlignment="1" applyProtection="1">
      <alignment horizontal="center" vertical="top"/>
      <protection locked="0"/>
    </xf>
    <xf numFmtId="0" fontId="16" fillId="9" borderId="26" xfId="0" applyFont="1" applyFill="1" applyBorder="1" applyAlignment="1" applyProtection="1">
      <alignment horizontal="center" vertical="top"/>
      <protection locked="0"/>
    </xf>
    <xf numFmtId="0" fontId="16" fillId="9" borderId="17" xfId="0" applyFont="1" applyFill="1" applyBorder="1" applyAlignment="1" applyProtection="1">
      <alignment horizontal="center" vertical="top"/>
      <protection locked="0"/>
    </xf>
    <xf numFmtId="0" fontId="16" fillId="9" borderId="27" xfId="0" applyFont="1" applyFill="1" applyBorder="1" applyAlignment="1" applyProtection="1">
      <alignment horizontal="center" vertical="top"/>
      <protection locked="0"/>
    </xf>
    <xf numFmtId="0" fontId="16" fillId="9" borderId="17" xfId="0" applyFont="1" applyFill="1" applyBorder="1" applyAlignment="1" applyProtection="1">
      <alignment horizontal="center" vertical="top" wrapText="1"/>
      <protection locked="0"/>
    </xf>
    <xf numFmtId="0" fontId="16" fillId="9" borderId="27" xfId="0" applyFont="1" applyFill="1" applyBorder="1" applyAlignment="1" applyProtection="1">
      <alignment horizontal="center" vertical="top" wrapText="1"/>
      <protection locked="0"/>
    </xf>
    <xf numFmtId="0" fontId="16" fillId="9" borderId="19" xfId="0" applyFont="1" applyFill="1" applyBorder="1" applyAlignment="1" applyProtection="1">
      <alignment horizontal="center" vertical="top"/>
      <protection locked="0"/>
    </xf>
    <xf numFmtId="0" fontId="16" fillId="9" borderId="28" xfId="0" applyFont="1" applyFill="1" applyBorder="1" applyAlignment="1" applyProtection="1">
      <alignment horizontal="center" vertical="top"/>
      <protection locked="0"/>
    </xf>
    <xf numFmtId="164" fontId="9" fillId="4" borderId="1" xfId="0" applyNumberFormat="1" applyFont="1" applyFill="1" applyBorder="1" applyAlignment="1" applyProtection="1">
      <alignment horizontal="center" vertical="center"/>
      <protection locked="0"/>
    </xf>
    <xf numFmtId="9" fontId="0" fillId="4" borderId="1" xfId="2" applyFont="1" applyFill="1" applyBorder="1" applyProtection="1">
      <protection locked="0"/>
    </xf>
    <xf numFmtId="164" fontId="9" fillId="4" borderId="1" xfId="0" applyNumberFormat="1" applyFont="1" applyFill="1" applyBorder="1" applyAlignment="1" applyProtection="1">
      <alignment vertical="center"/>
      <protection locked="0"/>
    </xf>
    <xf numFmtId="0" fontId="9" fillId="4" borderId="1" xfId="0" applyFont="1" applyFill="1" applyBorder="1" applyAlignment="1" applyProtection="1">
      <alignment vertical="center" wrapText="1" shrinkToFit="1"/>
      <protection locked="0"/>
    </xf>
    <xf numFmtId="0" fontId="9" fillId="4" borderId="1" xfId="0" applyFont="1" applyFill="1" applyBorder="1" applyAlignment="1" applyProtection="1">
      <alignment vertical="center" wrapText="1"/>
      <protection locked="0"/>
    </xf>
    <xf numFmtId="0" fontId="0" fillId="4" borderId="1" xfId="0" applyFill="1" applyBorder="1" applyAlignment="1" applyProtection="1">
      <alignment vertical="center" wrapText="1"/>
      <protection locked="0"/>
    </xf>
    <xf numFmtId="0" fontId="9" fillId="4" borderId="1" xfId="0" applyFont="1" applyFill="1" applyBorder="1" applyAlignment="1" applyProtection="1">
      <alignment vertical="center"/>
      <protection locked="0"/>
    </xf>
    <xf numFmtId="0" fontId="0" fillId="4" borderId="15" xfId="0" applyFill="1" applyBorder="1" applyAlignment="1" applyProtection="1">
      <alignment vertical="center"/>
      <protection locked="0"/>
    </xf>
    <xf numFmtId="164" fontId="9" fillId="4" borderId="15" xfId="0" applyNumberFormat="1" applyFont="1" applyFill="1" applyBorder="1" applyAlignment="1" applyProtection="1">
      <alignment vertical="center"/>
      <protection locked="0"/>
    </xf>
    <xf numFmtId="164" fontId="9" fillId="4" borderId="1" xfId="0" applyNumberFormat="1" applyFont="1" applyFill="1" applyBorder="1" applyProtection="1">
      <protection locked="0"/>
    </xf>
    <xf numFmtId="164" fontId="9" fillId="4" borderId="6" xfId="0" applyNumberFormat="1" applyFont="1" applyFill="1" applyBorder="1" applyProtection="1">
      <protection locked="0"/>
    </xf>
    <xf numFmtId="164" fontId="9" fillId="4" borderId="15" xfId="0" applyNumberFormat="1" applyFont="1" applyFill="1" applyBorder="1" applyProtection="1">
      <protection locked="0"/>
    </xf>
    <xf numFmtId="164" fontId="22" fillId="4" borderId="29" xfId="0" applyNumberFormat="1" applyFont="1" applyFill="1" applyBorder="1" applyAlignment="1" applyProtection="1">
      <alignment vertical="top" wrapText="1"/>
      <protection locked="0"/>
    </xf>
    <xf numFmtId="164" fontId="22" fillId="4" borderId="49" xfId="0" applyNumberFormat="1" applyFont="1" applyFill="1" applyBorder="1" applyAlignment="1" applyProtection="1">
      <alignment vertical="top" wrapText="1"/>
      <protection locked="0"/>
    </xf>
  </cellXfs>
  <cellStyles count="8">
    <cellStyle name="Procent" xfId="2" builtinId="5"/>
    <cellStyle name="Standaard" xfId="0" builtinId="0"/>
    <cellStyle name="Standaard 2" xfId="1" xr:uid="{EA705340-02D6-4C05-9D83-9569CE7F13F0}"/>
    <cellStyle name="Standaard 2 2" xfId="5" xr:uid="{B1225DD3-179E-4267-879D-8E8D26C5F9A9}"/>
    <cellStyle name="Standaard 3" xfId="3" xr:uid="{9F3A1B5A-E611-4E63-89FD-28C11E66A628}"/>
    <cellStyle name="Standaard 3 2" xfId="7" xr:uid="{45505EA9-244E-4F24-9788-3254C09DE50D}"/>
    <cellStyle name="Standaard 4" xfId="6" xr:uid="{6A4CBD26-09DA-494B-A8FF-4DB0F99AA8BE}"/>
    <cellStyle name="Valuta 2" xfId="4" xr:uid="{EF595CF2-8722-42D3-B6CC-80E6F62AD977}"/>
  </cellStyles>
  <dxfs count="2">
    <dxf>
      <font>
        <color theme="0" tint="-4.9989318521683403E-2"/>
      </font>
    </dxf>
    <dxf>
      <font>
        <color theme="0" tint="-4.9989318521683403E-2"/>
      </font>
    </dxf>
  </dxfs>
  <tableStyles count="0" defaultTableStyle="TableStyleMedium2" defaultPivotStyle="PivotStyleLight16"/>
  <colors>
    <mruColors>
      <color rgb="FF23AB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381255496365503"/>
          <c:y val="6.366403348608092E-2"/>
          <c:w val="0.74817563250629693"/>
          <c:h val="0.73573484651713694"/>
        </c:manualLayout>
      </c:layout>
      <c:scatterChart>
        <c:scatterStyle val="smoothMarker"/>
        <c:varyColors val="0"/>
        <c:ser>
          <c:idx val="0"/>
          <c:order val="0"/>
          <c:marker>
            <c:symbol val="none"/>
          </c:marker>
          <c:xVal>
            <c:numRef>
              <c:f>'8. Scoremethode'!$D$8:$D$9</c:f>
              <c:numCache>
                <c:formatCode>"€"\ #,##0.00</c:formatCode>
                <c:ptCount val="2"/>
                <c:pt idx="0">
                  <c:v>3600000</c:v>
                </c:pt>
                <c:pt idx="1">
                  <c:v>2800000</c:v>
                </c:pt>
              </c:numCache>
            </c:numRef>
          </c:xVal>
          <c:yVal>
            <c:numRef>
              <c:f>'8. Scoremethode'!$E$8:$E$9</c:f>
              <c:numCache>
                <c:formatCode>General</c:formatCode>
                <c:ptCount val="2"/>
                <c:pt idx="0">
                  <c:v>0</c:v>
                </c:pt>
                <c:pt idx="1">
                  <c:v>30</c:v>
                </c:pt>
              </c:numCache>
            </c:numRef>
          </c:yVal>
          <c:smooth val="0"/>
          <c:extLst>
            <c:ext xmlns:c16="http://schemas.microsoft.com/office/drawing/2014/chart" uri="{C3380CC4-5D6E-409C-BE32-E72D297353CC}">
              <c16:uniqueId val="{00000000-A2F4-4AEB-8125-EC18B2E8E685}"/>
            </c:ext>
          </c:extLst>
        </c:ser>
        <c:ser>
          <c:idx val="1"/>
          <c:order val="1"/>
          <c:tx>
            <c:strRef>
              <c:f>'8. Scoremethode'!$B$11:$C$11</c:f>
              <c:strCache>
                <c:ptCount val="1"/>
                <c:pt idx="0">
                  <c:v>Score voor waarde van inschrijver </c:v>
                </c:pt>
              </c:strCache>
            </c:strRef>
          </c:tx>
          <c:marker>
            <c:symbol val="triangle"/>
            <c:size val="7"/>
          </c:marker>
          <c:xVal>
            <c:numRef>
              <c:f>'8. Scoremethode'!$D$11</c:f>
              <c:numCache>
                <c:formatCode>"€"\ #,##0.00</c:formatCode>
                <c:ptCount val="1"/>
                <c:pt idx="0">
                  <c:v>0</c:v>
                </c:pt>
              </c:numCache>
            </c:numRef>
          </c:xVal>
          <c:yVal>
            <c:numRef>
              <c:f>'8. Scoremethode'!$E$11</c:f>
              <c:numCache>
                <c:formatCode>0.00</c:formatCode>
                <c:ptCount val="1"/>
                <c:pt idx="0">
                  <c:v>0</c:v>
                </c:pt>
              </c:numCache>
            </c:numRef>
          </c:yVal>
          <c:smooth val="1"/>
          <c:extLst>
            <c:ext xmlns:c16="http://schemas.microsoft.com/office/drawing/2014/chart" uri="{C3380CC4-5D6E-409C-BE32-E72D297353CC}">
              <c16:uniqueId val="{00000001-A2F4-4AEB-8125-EC18B2E8E685}"/>
            </c:ext>
          </c:extLst>
        </c:ser>
        <c:dLbls>
          <c:showLegendKey val="0"/>
          <c:showVal val="0"/>
          <c:showCatName val="0"/>
          <c:showSerName val="0"/>
          <c:showPercent val="0"/>
          <c:showBubbleSize val="0"/>
        </c:dLbls>
        <c:axId val="1003076655"/>
        <c:axId val="1"/>
      </c:scatterChart>
      <c:valAx>
        <c:axId val="1003076655"/>
        <c:scaling>
          <c:orientation val="minMax"/>
        </c:scaling>
        <c:delete val="0"/>
        <c:axPos val="b"/>
        <c:majorGridlines/>
        <c:title>
          <c:tx>
            <c:rich>
              <a:bodyPr/>
              <a:lstStyle/>
              <a:p>
                <a:pPr algn="ctr" rtl="0">
                  <a:defRPr lang="nl-NL" sz="900" b="1" i="0" u="none" strike="noStrike" kern="1200" baseline="0">
                    <a:solidFill>
                      <a:srgbClr val="000000"/>
                    </a:solidFill>
                    <a:latin typeface="Arial" panose="020B0604020202020204" pitchFamily="34" charset="0"/>
                    <a:ea typeface="Calibri"/>
                    <a:cs typeface="Arial" panose="020B0604020202020204" pitchFamily="34" charset="0"/>
                  </a:defRPr>
                </a:pPr>
                <a:r>
                  <a:rPr lang="nl-NL" sz="900" b="1" i="0" u="none" strike="noStrike" kern="1200" baseline="0">
                    <a:solidFill>
                      <a:srgbClr val="000000"/>
                    </a:solidFill>
                    <a:latin typeface="Arial" panose="020B0604020202020204" pitchFamily="34" charset="0"/>
                    <a:ea typeface="Calibri"/>
                    <a:cs typeface="Arial" panose="020B0604020202020204" pitchFamily="34" charset="0"/>
                  </a:rPr>
                  <a:t>Prijs</a:t>
                </a:r>
              </a:p>
            </c:rich>
          </c:tx>
          <c:layout>
            <c:manualLayout>
              <c:xMode val="edge"/>
              <c:yMode val="edge"/>
              <c:x val="0.48437523087391859"/>
              <c:y val="0.89563241841733343"/>
            </c:manualLayout>
          </c:layout>
          <c:overlay val="0"/>
        </c:title>
        <c:numFmt formatCode="\€\ #,##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
        <c:crossesAt val="0"/>
        <c:crossBetween val="midCat"/>
      </c:valAx>
      <c:valAx>
        <c:axId val="1"/>
        <c:scaling>
          <c:orientation val="minMax"/>
        </c:scaling>
        <c:delete val="0"/>
        <c:axPos val="l"/>
        <c:majorGridlines/>
        <c:title>
          <c:tx>
            <c:rich>
              <a:bodyPr rot="-5400000" vert="horz"/>
              <a:lstStyle/>
              <a:p>
                <a:pPr>
                  <a:defRPr sz="900">
                    <a:latin typeface="Arial" panose="020B0604020202020204" pitchFamily="34" charset="0"/>
                    <a:cs typeface="Arial" panose="020B0604020202020204" pitchFamily="34" charset="0"/>
                  </a:defRPr>
                </a:pPr>
                <a:r>
                  <a:rPr lang="nl-NL" sz="900" b="1">
                    <a:latin typeface="Arial" panose="020B0604020202020204" pitchFamily="34" charset="0"/>
                    <a:cs typeface="Arial" panose="020B0604020202020204" pitchFamily="34" charset="0"/>
                  </a:rPr>
                  <a:t>Punten</a:t>
                </a:r>
              </a:p>
            </c:rich>
          </c:tx>
          <c:overlay val="0"/>
        </c:title>
        <c:numFmt formatCode="#,##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003076655"/>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xdr:row>
      <xdr:rowOff>133350</xdr:rowOff>
    </xdr:from>
    <xdr:to>
      <xdr:col>2</xdr:col>
      <xdr:colOff>2438400</xdr:colOff>
      <xdr:row>27</xdr:row>
      <xdr:rowOff>78105</xdr:rowOff>
    </xdr:to>
    <xdr:graphicFrame macro="">
      <xdr:nvGraphicFramePr>
        <xdr:cNvPr id="2" name="Grafiek 13">
          <a:extLst>
            <a:ext uri="{FF2B5EF4-FFF2-40B4-BE49-F238E27FC236}">
              <a16:creationId xmlns:a16="http://schemas.microsoft.com/office/drawing/2014/main" id="{3B8B92B0-EC59-4273-A658-C96628ACBE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Farouk, Samira" id="{E32EA6ED-9CBC-4ABA-BA7E-EFBFF423D313}" userId="S.Farouk@Haarlemmermeer.nl" providerId="PeoplePicker"/>
  <person displayName="Klein Schiphorst-Joosten, Jeanine" id="{18F95E28-CCF6-4D9B-A959-45F143DAD657}" userId="S::jeanine.joosten@haarlemmermeer.nl::e5ab7b70-4b41-42ee-af29-66574e2f0c64"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5" dT="2026-09-16T10:41:00.58" personId="{18F95E28-CCF6-4D9B-A959-45F143DAD657}" id="{389F2ED9-583E-4115-836C-B3196013FEE6}">
    <text xml:space="preserve">@Farouk, Samira in bijlage worden categorien voor nieuw niet genoemd. Deze maar weglaten en nummer als voldoende laten staan?
</text>
    <mentions>
      <mention mentionpersonId="{E32EA6ED-9CBC-4ABA-BA7E-EFBFF423D313}" mentionId="{1FBEC4F7-A5F6-4E78-802C-6B927D02989F}" startIndex="0" length="15"/>
    </mentions>
  </threadedComment>
</ThreadedComment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7A57-5992-445D-86C9-EAF49AAAC9E2}">
  <dimension ref="A1:A23"/>
  <sheetViews>
    <sheetView topLeftCell="A2" workbookViewId="0">
      <selection activeCell="A27" sqref="A27"/>
    </sheetView>
  </sheetViews>
  <sheetFormatPr defaultRowHeight="15" x14ac:dyDescent="0.25"/>
  <cols>
    <col min="1" max="1" width="169.5703125" customWidth="1"/>
  </cols>
  <sheetData>
    <row r="1" spans="1:1" ht="79.5" thickBot="1" x14ac:dyDescent="0.3">
      <c r="A1" s="92" t="s">
        <v>0</v>
      </c>
    </row>
    <row r="2" spans="1:1" ht="21.75" thickBot="1" x14ac:dyDescent="0.4">
      <c r="A2" s="29" t="s">
        <v>1</v>
      </c>
    </row>
    <row r="3" spans="1:1" ht="24" thickBot="1" x14ac:dyDescent="0.3">
      <c r="A3" s="30" t="s">
        <v>2</v>
      </c>
    </row>
    <row r="4" spans="1:1" ht="19.5" thickBot="1" x14ac:dyDescent="0.35">
      <c r="A4" s="82" t="s">
        <v>3</v>
      </c>
    </row>
    <row r="5" spans="1:1" ht="78.75" x14ac:dyDescent="0.25">
      <c r="A5" s="83" t="s">
        <v>4</v>
      </c>
    </row>
    <row r="6" spans="1:1" ht="18.75" x14ac:dyDescent="0.3">
      <c r="A6" s="87" t="s">
        <v>5</v>
      </c>
    </row>
    <row r="7" spans="1:1" ht="15.75" x14ac:dyDescent="0.25">
      <c r="A7" s="85" t="s">
        <v>6</v>
      </c>
    </row>
    <row r="8" spans="1:1" ht="18.75" x14ac:dyDescent="0.3">
      <c r="A8" s="88" t="s">
        <v>7</v>
      </c>
    </row>
    <row r="9" spans="1:1" ht="63" x14ac:dyDescent="0.25">
      <c r="A9" s="89" t="s">
        <v>8</v>
      </c>
    </row>
    <row r="10" spans="1:1" ht="18.75" x14ac:dyDescent="0.3">
      <c r="A10" s="88" t="s">
        <v>9</v>
      </c>
    </row>
    <row r="11" spans="1:1" ht="63" x14ac:dyDescent="0.25">
      <c r="A11" s="86" t="s">
        <v>10</v>
      </c>
    </row>
    <row r="12" spans="1:1" ht="18.75" x14ac:dyDescent="0.3">
      <c r="A12" s="88" t="s">
        <v>11</v>
      </c>
    </row>
    <row r="13" spans="1:1" ht="78.75" x14ac:dyDescent="0.25">
      <c r="A13" s="108" t="s">
        <v>12</v>
      </c>
    </row>
    <row r="14" spans="1:1" ht="18.75" x14ac:dyDescent="0.3">
      <c r="A14" s="88" t="s">
        <v>13</v>
      </c>
    </row>
    <row r="15" spans="1:1" ht="15.75" x14ac:dyDescent="0.25">
      <c r="A15" s="86" t="s">
        <v>14</v>
      </c>
    </row>
    <row r="16" spans="1:1" ht="18.75" x14ac:dyDescent="0.3">
      <c r="A16" s="88" t="s">
        <v>15</v>
      </c>
    </row>
    <row r="17" spans="1:1" ht="31.5" x14ac:dyDescent="0.25">
      <c r="A17" s="108" t="s">
        <v>16</v>
      </c>
    </row>
    <row r="18" spans="1:1" ht="18.75" x14ac:dyDescent="0.3">
      <c r="A18" s="88" t="s">
        <v>17</v>
      </c>
    </row>
    <row r="19" spans="1:1" ht="110.25" x14ac:dyDescent="0.25">
      <c r="A19" s="116" t="s">
        <v>18</v>
      </c>
    </row>
    <row r="20" spans="1:1" ht="18.75" x14ac:dyDescent="0.3">
      <c r="A20" s="88" t="s">
        <v>19</v>
      </c>
    </row>
    <row r="21" spans="1:1" ht="79.5" thickBot="1" x14ac:dyDescent="0.3">
      <c r="A21" s="95" t="s">
        <v>20</v>
      </c>
    </row>
    <row r="22" spans="1:1" ht="18.75" x14ac:dyDescent="0.3">
      <c r="A22" s="84" t="s">
        <v>407</v>
      </c>
    </row>
    <row r="23" spans="1:1" ht="32.25" thickBot="1" x14ac:dyDescent="0.3">
      <c r="A23" s="90" t="s">
        <v>21</v>
      </c>
    </row>
  </sheetData>
  <sheetProtection algorithmName="SHA-512" hashValue="5npulBSxuIimwkGF6gYCHCLERbW2McFSRm+qwvFnOUYX8FgZCKsc2aR7fpx58lWsSci/2euSM/ZNnU6lKA+FrQ==" saltValue="/XVmLKFi02Z6ZLomsLMBMw==" spinCount="100000" sheet="1" objects="1" scenarios="1"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FCE31-453B-4983-8198-674EFA780832}">
  <dimension ref="A1:C11"/>
  <sheetViews>
    <sheetView workbookViewId="0">
      <selection activeCell="B6" sqref="B6:C6"/>
    </sheetView>
  </sheetViews>
  <sheetFormatPr defaultRowHeight="15" x14ac:dyDescent="0.25"/>
  <cols>
    <col min="1" max="1" width="29.5703125" customWidth="1"/>
    <col min="3" max="3" width="94.140625" customWidth="1"/>
  </cols>
  <sheetData>
    <row r="1" spans="1:3" x14ac:dyDescent="0.25">
      <c r="A1" s="183" t="s">
        <v>22</v>
      </c>
      <c r="B1" s="184"/>
      <c r="C1" s="184"/>
    </row>
    <row r="2" spans="1:3" ht="15.75" thickBot="1" x14ac:dyDescent="0.3">
      <c r="A2" s="185"/>
      <c r="B2" s="186"/>
      <c r="C2" s="186"/>
    </row>
    <row r="3" spans="1:3" ht="30" customHeight="1" x14ac:dyDescent="0.25">
      <c r="A3" s="31" t="s">
        <v>23</v>
      </c>
      <c r="B3" s="206"/>
      <c r="C3" s="207"/>
    </row>
    <row r="4" spans="1:3" ht="30" customHeight="1" x14ac:dyDescent="0.25">
      <c r="A4" s="26" t="s">
        <v>24</v>
      </c>
      <c r="B4" s="208"/>
      <c r="C4" s="209"/>
    </row>
    <row r="5" spans="1:3" ht="30" customHeight="1" x14ac:dyDescent="0.25">
      <c r="A5" s="26" t="s">
        <v>25</v>
      </c>
      <c r="B5" s="208"/>
      <c r="C5" s="209"/>
    </row>
    <row r="6" spans="1:3" ht="30" customHeight="1" x14ac:dyDescent="0.25">
      <c r="A6" s="26" t="s">
        <v>26</v>
      </c>
      <c r="B6" s="208"/>
      <c r="C6" s="209"/>
    </row>
    <row r="7" spans="1:3" ht="30" customHeight="1" x14ac:dyDescent="0.25">
      <c r="A7" s="26" t="s">
        <v>27</v>
      </c>
      <c r="B7" s="210"/>
      <c r="C7" s="211"/>
    </row>
    <row r="8" spans="1:3" ht="30" customHeight="1" thickBot="1" x14ac:dyDescent="0.3">
      <c r="A8" s="27" t="s">
        <v>28</v>
      </c>
      <c r="B8" s="212"/>
      <c r="C8" s="213"/>
    </row>
    <row r="9" spans="1:3" x14ac:dyDescent="0.25">
      <c r="A9" s="28"/>
      <c r="B9" s="28"/>
      <c r="C9" s="28"/>
    </row>
    <row r="10" spans="1:3" ht="15.75" thickBot="1" x14ac:dyDescent="0.3">
      <c r="A10" s="28"/>
      <c r="B10" s="28"/>
      <c r="C10" s="28"/>
    </row>
    <row r="11" spans="1:3" ht="101.1" customHeight="1" thickBot="1" x14ac:dyDescent="0.3">
      <c r="A11" s="180" t="s">
        <v>29</v>
      </c>
      <c r="B11" s="181"/>
      <c r="C11" s="182"/>
    </row>
  </sheetData>
  <sheetProtection algorithmName="SHA-512" hashValue="e9KeEPfePMk4G26LXJLpxO0HJk+yA582sDKRDL3ywmZUxYOJCPJWZy9BCWskSIuE0ffLt1uoZUSK8Ow03nlHxQ==" saltValue="ys6j5xkKgGtDdQ4F/KVY5g==" spinCount="100000" sheet="1" objects="1" scenarios="1" selectLockedCells="1"/>
  <mergeCells count="8">
    <mergeCell ref="B8:C8"/>
    <mergeCell ref="A11:C11"/>
    <mergeCell ref="A1:C2"/>
    <mergeCell ref="B3:C3"/>
    <mergeCell ref="B4:C4"/>
    <mergeCell ref="B5:C5"/>
    <mergeCell ref="B6:C6"/>
    <mergeCell ref="B7:C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84E2-1E3C-4504-95EB-C15F1ABCF145}">
  <dimension ref="A1:H30"/>
  <sheetViews>
    <sheetView topLeftCell="A16" zoomScaleNormal="100" workbookViewId="0">
      <selection activeCell="G26" sqref="G26"/>
    </sheetView>
  </sheetViews>
  <sheetFormatPr defaultRowHeight="15" x14ac:dyDescent="0.25"/>
  <cols>
    <col min="1" max="1" width="53.5703125" style="32" customWidth="1"/>
    <col min="2" max="2" width="17.140625" style="35" customWidth="1"/>
    <col min="3" max="3" width="34.85546875" customWidth="1"/>
    <col min="4" max="4" width="17.85546875" customWidth="1"/>
    <col min="5" max="5" width="34.85546875" customWidth="1"/>
    <col min="6" max="7" width="14.85546875" style="32" customWidth="1"/>
    <col min="8" max="8" width="28.140625" customWidth="1"/>
  </cols>
  <sheetData>
    <row r="1" spans="1:8" ht="26.25" x14ac:dyDescent="0.25">
      <c r="A1" s="94" t="s">
        <v>30</v>
      </c>
      <c r="E1" s="20"/>
    </row>
    <row r="2" spans="1:8" ht="26.25" x14ac:dyDescent="0.25">
      <c r="A2" s="94"/>
      <c r="E2" s="20"/>
    </row>
    <row r="3" spans="1:8" ht="21.6" customHeight="1" x14ac:dyDescent="0.25">
      <c r="A3" s="187" t="s">
        <v>31</v>
      </c>
      <c r="B3" s="188"/>
      <c r="C3" s="188"/>
      <c r="D3" s="188"/>
      <c r="E3" s="188"/>
      <c r="F3" s="188"/>
      <c r="G3" s="188"/>
      <c r="H3" s="188"/>
    </row>
    <row r="4" spans="1:8" ht="31.5" x14ac:dyDescent="0.25">
      <c r="A4" s="17" t="s">
        <v>32</v>
      </c>
      <c r="B4" s="17" t="s">
        <v>33</v>
      </c>
      <c r="C4" s="17" t="s">
        <v>34</v>
      </c>
      <c r="D4" s="17" t="s">
        <v>35</v>
      </c>
      <c r="E4" s="17" t="s">
        <v>36</v>
      </c>
      <c r="F4" s="17" t="s">
        <v>37</v>
      </c>
      <c r="G4" s="17" t="s">
        <v>38</v>
      </c>
      <c r="H4" s="17" t="s">
        <v>39</v>
      </c>
    </row>
    <row r="5" spans="1:8" ht="75" x14ac:dyDescent="0.25">
      <c r="A5" s="33" t="s">
        <v>40</v>
      </c>
      <c r="B5" s="37" t="s">
        <v>41</v>
      </c>
      <c r="C5" s="2" t="s">
        <v>42</v>
      </c>
      <c r="D5" s="21" t="s">
        <v>43</v>
      </c>
      <c r="E5" s="2" t="s">
        <v>44</v>
      </c>
      <c r="F5" s="33">
        <f>328/2</f>
        <v>164</v>
      </c>
      <c r="G5" s="214"/>
      <c r="H5" s="24">
        <f>F5*G5</f>
        <v>0</v>
      </c>
    </row>
    <row r="6" spans="1:8" ht="18.75" x14ac:dyDescent="0.3">
      <c r="A6" s="70" t="s">
        <v>45</v>
      </c>
      <c r="B6" s="66"/>
      <c r="C6" s="67"/>
      <c r="D6" s="67"/>
      <c r="E6" s="67"/>
      <c r="F6" s="68"/>
      <c r="G6" s="69"/>
      <c r="H6" s="61">
        <f>SUM(H5)</f>
        <v>0</v>
      </c>
    </row>
    <row r="7" spans="1:8" x14ac:dyDescent="0.25">
      <c r="A7" s="62"/>
      <c r="B7" s="63"/>
      <c r="C7" s="64"/>
      <c r="D7" s="64"/>
      <c r="E7" s="64"/>
      <c r="F7" s="62"/>
      <c r="G7" s="65"/>
    </row>
    <row r="8" spans="1:8" x14ac:dyDescent="0.25">
      <c r="A8"/>
      <c r="B8"/>
      <c r="F8"/>
      <c r="G8"/>
    </row>
    <row r="9" spans="1:8" ht="21.6" customHeight="1" x14ac:dyDescent="0.25">
      <c r="A9" s="187" t="s">
        <v>46</v>
      </c>
      <c r="B9" s="188"/>
      <c r="C9" s="188"/>
      <c r="D9" s="188"/>
      <c r="E9" s="188"/>
      <c r="F9" s="188"/>
      <c r="G9" s="188"/>
      <c r="H9" s="188"/>
    </row>
    <row r="10" spans="1:8" ht="31.5" x14ac:dyDescent="0.25">
      <c r="A10" s="17" t="s">
        <v>32</v>
      </c>
      <c r="B10" s="36" t="s">
        <v>47</v>
      </c>
      <c r="C10" s="17" t="s">
        <v>34</v>
      </c>
      <c r="D10" s="17" t="s">
        <v>35</v>
      </c>
      <c r="E10" s="17" t="s">
        <v>36</v>
      </c>
      <c r="F10" s="17" t="s">
        <v>37</v>
      </c>
      <c r="G10" s="17" t="s">
        <v>38</v>
      </c>
      <c r="H10" s="17" t="s">
        <v>39</v>
      </c>
    </row>
    <row r="11" spans="1:8" ht="40.35" customHeight="1" x14ac:dyDescent="0.25">
      <c r="A11" s="33" t="s">
        <v>48</v>
      </c>
      <c r="B11" s="37" t="s">
        <v>49</v>
      </c>
      <c r="C11" s="2" t="s">
        <v>50</v>
      </c>
      <c r="D11" s="2" t="s">
        <v>43</v>
      </c>
      <c r="E11" s="2" t="s">
        <v>51</v>
      </c>
      <c r="F11" s="33">
        <v>48</v>
      </c>
      <c r="G11" s="214"/>
      <c r="H11" s="91">
        <f>F11*G11</f>
        <v>0</v>
      </c>
    </row>
    <row r="12" spans="1:8" ht="60" x14ac:dyDescent="0.25">
      <c r="A12" s="34" t="s">
        <v>52</v>
      </c>
      <c r="B12" s="37" t="s">
        <v>53</v>
      </c>
      <c r="C12" s="42" t="s">
        <v>54</v>
      </c>
      <c r="D12" s="2" t="s">
        <v>43</v>
      </c>
      <c r="E12" s="2" t="s">
        <v>55</v>
      </c>
      <c r="F12" s="33">
        <v>12</v>
      </c>
      <c r="G12" s="214"/>
      <c r="H12" s="91">
        <f t="shared" ref="H12:H27" si="0">F12*G12</f>
        <v>0</v>
      </c>
    </row>
    <row r="13" spans="1:8" ht="60" x14ac:dyDescent="0.25">
      <c r="A13" s="34" t="s">
        <v>52</v>
      </c>
      <c r="B13" s="37" t="s">
        <v>56</v>
      </c>
      <c r="C13" s="42" t="s">
        <v>57</v>
      </c>
      <c r="D13" s="2" t="s">
        <v>43</v>
      </c>
      <c r="E13" s="2" t="s">
        <v>55</v>
      </c>
      <c r="F13" s="33">
        <v>8</v>
      </c>
      <c r="G13" s="214"/>
      <c r="H13" s="91">
        <f t="shared" si="0"/>
        <v>0</v>
      </c>
    </row>
    <row r="14" spans="1:8" ht="40.35" customHeight="1" x14ac:dyDescent="0.25">
      <c r="A14" s="33" t="s">
        <v>58</v>
      </c>
      <c r="B14" s="37" t="s">
        <v>59</v>
      </c>
      <c r="C14" s="2" t="s">
        <v>60</v>
      </c>
      <c r="D14" s="2" t="s">
        <v>43</v>
      </c>
      <c r="E14" s="2" t="s">
        <v>61</v>
      </c>
      <c r="F14" s="33">
        <v>64</v>
      </c>
      <c r="G14" s="214"/>
      <c r="H14" s="91">
        <f t="shared" si="0"/>
        <v>0</v>
      </c>
    </row>
    <row r="15" spans="1:8" ht="40.35" customHeight="1" x14ac:dyDescent="0.25">
      <c r="A15" s="33" t="s">
        <v>58</v>
      </c>
      <c r="B15" s="37" t="s">
        <v>62</v>
      </c>
      <c r="C15" s="2" t="s">
        <v>63</v>
      </c>
      <c r="D15" s="2" t="s">
        <v>43</v>
      </c>
      <c r="E15" s="2" t="s">
        <v>64</v>
      </c>
      <c r="F15" s="33">
        <v>40</v>
      </c>
      <c r="G15" s="214"/>
      <c r="H15" s="91">
        <f t="shared" si="0"/>
        <v>0</v>
      </c>
    </row>
    <row r="16" spans="1:8" ht="40.35" customHeight="1" x14ac:dyDescent="0.25">
      <c r="A16" s="33" t="s">
        <v>58</v>
      </c>
      <c r="B16" s="37" t="s">
        <v>65</v>
      </c>
      <c r="C16" s="2" t="s">
        <v>66</v>
      </c>
      <c r="D16" s="2" t="s">
        <v>43</v>
      </c>
      <c r="E16" s="2" t="s">
        <v>61</v>
      </c>
      <c r="F16" s="33">
        <v>112</v>
      </c>
      <c r="G16" s="214"/>
      <c r="H16" s="91">
        <f t="shared" si="0"/>
        <v>0</v>
      </c>
    </row>
    <row r="17" spans="1:8" ht="60" x14ac:dyDescent="0.25">
      <c r="A17" s="33" t="s">
        <v>58</v>
      </c>
      <c r="B17" s="37" t="s">
        <v>67</v>
      </c>
      <c r="C17" s="2" t="s">
        <v>68</v>
      </c>
      <c r="D17" s="2" t="s">
        <v>43</v>
      </c>
      <c r="E17" s="2" t="s">
        <v>61</v>
      </c>
      <c r="F17" s="33">
        <v>99</v>
      </c>
      <c r="G17" s="214"/>
      <c r="H17" s="91">
        <f t="shared" si="0"/>
        <v>0</v>
      </c>
    </row>
    <row r="18" spans="1:8" ht="40.35" customHeight="1" x14ac:dyDescent="0.25">
      <c r="A18" s="33" t="s">
        <v>69</v>
      </c>
      <c r="B18" s="37" t="s">
        <v>70</v>
      </c>
      <c r="C18" s="2" t="s">
        <v>71</v>
      </c>
      <c r="D18" s="2" t="s">
        <v>43</v>
      </c>
      <c r="E18" s="2" t="s">
        <v>72</v>
      </c>
      <c r="F18" s="33">
        <v>12</v>
      </c>
      <c r="G18" s="214"/>
      <c r="H18" s="91">
        <f t="shared" si="0"/>
        <v>0</v>
      </c>
    </row>
    <row r="19" spans="1:8" ht="40.35" customHeight="1" x14ac:dyDescent="0.25">
      <c r="A19" s="33" t="s">
        <v>69</v>
      </c>
      <c r="B19" s="37" t="s">
        <v>73</v>
      </c>
      <c r="C19" s="2" t="s">
        <v>74</v>
      </c>
      <c r="D19" s="2" t="s">
        <v>43</v>
      </c>
      <c r="E19" s="2" t="s">
        <v>75</v>
      </c>
      <c r="F19" s="33">
        <v>8</v>
      </c>
      <c r="G19" s="214"/>
      <c r="H19" s="91">
        <f t="shared" si="0"/>
        <v>0</v>
      </c>
    </row>
    <row r="20" spans="1:8" ht="60" x14ac:dyDescent="0.25">
      <c r="A20" s="33" t="s">
        <v>69</v>
      </c>
      <c r="B20" s="37" t="s">
        <v>76</v>
      </c>
      <c r="C20" s="2" t="s">
        <v>77</v>
      </c>
      <c r="D20" s="2" t="s">
        <v>43</v>
      </c>
      <c r="E20" s="2" t="s">
        <v>78</v>
      </c>
      <c r="F20" s="33">
        <v>32</v>
      </c>
      <c r="G20" s="214"/>
      <c r="H20" s="91">
        <f t="shared" si="0"/>
        <v>0</v>
      </c>
    </row>
    <row r="21" spans="1:8" ht="40.35" customHeight="1" x14ac:dyDescent="0.25">
      <c r="A21" s="33" t="s">
        <v>69</v>
      </c>
      <c r="B21" s="37" t="s">
        <v>79</v>
      </c>
      <c r="C21" s="2" t="s">
        <v>80</v>
      </c>
      <c r="D21" s="2" t="s">
        <v>43</v>
      </c>
      <c r="E21" s="2" t="s">
        <v>81</v>
      </c>
      <c r="F21" s="33">
        <v>17</v>
      </c>
      <c r="G21" s="214"/>
      <c r="H21" s="91">
        <f t="shared" si="0"/>
        <v>0</v>
      </c>
    </row>
    <row r="22" spans="1:8" ht="40.35" customHeight="1" x14ac:dyDescent="0.25">
      <c r="A22" s="33" t="s">
        <v>69</v>
      </c>
      <c r="B22" s="37" t="s">
        <v>82</v>
      </c>
      <c r="C22" s="2" t="s">
        <v>83</v>
      </c>
      <c r="D22" s="2" t="s">
        <v>43</v>
      </c>
      <c r="E22" s="2" t="s">
        <v>81</v>
      </c>
      <c r="F22" s="33">
        <v>16</v>
      </c>
      <c r="G22" s="214"/>
      <c r="H22" s="91">
        <f t="shared" si="0"/>
        <v>0</v>
      </c>
    </row>
    <row r="23" spans="1:8" ht="40.35" customHeight="1" x14ac:dyDescent="0.25">
      <c r="A23" s="33" t="s">
        <v>84</v>
      </c>
      <c r="B23" s="37" t="s">
        <v>85</v>
      </c>
      <c r="C23" s="2" t="s">
        <v>86</v>
      </c>
      <c r="D23" s="2" t="s">
        <v>43</v>
      </c>
      <c r="E23" s="2" t="s">
        <v>87</v>
      </c>
      <c r="F23" s="33">
        <v>18</v>
      </c>
      <c r="G23" s="214"/>
      <c r="H23" s="91">
        <f t="shared" si="0"/>
        <v>0</v>
      </c>
    </row>
    <row r="24" spans="1:8" ht="43.5" customHeight="1" x14ac:dyDescent="0.25">
      <c r="A24" s="119" t="s">
        <v>88</v>
      </c>
      <c r="B24" s="120" t="s">
        <v>89</v>
      </c>
      <c r="C24" s="50" t="s">
        <v>90</v>
      </c>
      <c r="D24" s="50"/>
      <c r="E24" s="50" t="s">
        <v>91</v>
      </c>
      <c r="F24" s="121">
        <v>158</v>
      </c>
      <c r="G24" s="214"/>
      <c r="H24" s="91">
        <f t="shared" si="0"/>
        <v>0</v>
      </c>
    </row>
    <row r="25" spans="1:8" ht="40.35" customHeight="1" x14ac:dyDescent="0.25">
      <c r="A25" s="33" t="s">
        <v>88</v>
      </c>
      <c r="B25" s="37" t="s">
        <v>92</v>
      </c>
      <c r="C25" s="2" t="s">
        <v>93</v>
      </c>
      <c r="D25" s="2" t="s">
        <v>94</v>
      </c>
      <c r="E25" s="2" t="s">
        <v>95</v>
      </c>
      <c r="F25" s="34">
        <v>10</v>
      </c>
      <c r="G25" s="214"/>
      <c r="H25" s="91">
        <f t="shared" si="0"/>
        <v>0</v>
      </c>
    </row>
    <row r="26" spans="1:8" ht="40.35" customHeight="1" x14ac:dyDescent="0.25">
      <c r="A26" s="33" t="s">
        <v>88</v>
      </c>
      <c r="B26" s="37" t="s">
        <v>96</v>
      </c>
      <c r="C26" s="2" t="s">
        <v>97</v>
      </c>
      <c r="D26" s="2" t="s">
        <v>98</v>
      </c>
      <c r="E26" s="2" t="s">
        <v>43</v>
      </c>
      <c r="F26" s="34">
        <v>2</v>
      </c>
      <c r="G26" s="214"/>
      <c r="H26" s="91">
        <f t="shared" si="0"/>
        <v>0</v>
      </c>
    </row>
    <row r="27" spans="1:8" ht="40.35" customHeight="1" x14ac:dyDescent="0.25">
      <c r="A27" s="71" t="s">
        <v>88</v>
      </c>
      <c r="B27" s="72" t="s">
        <v>99</v>
      </c>
      <c r="C27" s="58" t="s">
        <v>100</v>
      </c>
      <c r="D27" s="58" t="s">
        <v>101</v>
      </c>
      <c r="E27" s="58" t="s">
        <v>43</v>
      </c>
      <c r="F27" s="73">
        <v>5</v>
      </c>
      <c r="G27" s="214"/>
      <c r="H27" s="91">
        <f t="shared" si="0"/>
        <v>0</v>
      </c>
    </row>
    <row r="28" spans="1:8" ht="25.7" customHeight="1" x14ac:dyDescent="0.3">
      <c r="A28" s="77" t="s">
        <v>102</v>
      </c>
      <c r="B28" s="74"/>
      <c r="C28" s="75"/>
      <c r="D28" s="75"/>
      <c r="E28" s="75"/>
      <c r="F28" s="76"/>
      <c r="G28" s="76"/>
      <c r="H28" s="61">
        <f>SUM(H11:H27)</f>
        <v>0</v>
      </c>
    </row>
    <row r="29" spans="1:8" ht="15.75" thickBot="1" x14ac:dyDescent="0.3"/>
    <row r="30" spans="1:8" ht="27" thickBot="1" x14ac:dyDescent="0.45">
      <c r="A30" s="51" t="s">
        <v>103</v>
      </c>
      <c r="B30" s="52"/>
      <c r="C30" s="52"/>
      <c r="D30" s="52"/>
      <c r="E30" s="52"/>
      <c r="F30" s="52"/>
      <c r="G30" s="52"/>
      <c r="H30" s="165">
        <f>H6+H28</f>
        <v>0</v>
      </c>
    </row>
  </sheetData>
  <sheetProtection algorithmName="SHA-512" hashValue="v4ateSHOPP7ea3kPwIJGh8rvEIdEEOff2K5983AcDWQlF3lqkfm7fTJCuwlvsqa/FMhD++QwVLT26uPxcfLN5g==" saltValue="9khpauWg1G0KodiDPMvDJQ==" spinCount="100000" sheet="1" objects="1" scenarios="1" selectLockedCells="1"/>
  <mergeCells count="2">
    <mergeCell ref="A3:H3"/>
    <mergeCell ref="A9:H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39C42-B196-4E2B-AAC2-2BD5F99A9768}">
  <dimension ref="A1:F37"/>
  <sheetViews>
    <sheetView topLeftCell="A5" workbookViewId="0">
      <selection activeCell="C16" sqref="C16"/>
    </sheetView>
  </sheetViews>
  <sheetFormatPr defaultRowHeight="15" x14ac:dyDescent="0.25"/>
  <cols>
    <col min="1" max="1" width="22" customWidth="1"/>
    <col min="2" max="2" width="11.85546875" bestFit="1" customWidth="1"/>
    <col min="3" max="6" width="12" customWidth="1"/>
  </cols>
  <sheetData>
    <row r="1" spans="1:5" ht="26.25" x14ac:dyDescent="0.4">
      <c r="A1" s="93" t="s">
        <v>104</v>
      </c>
    </row>
    <row r="2" spans="1:5" x14ac:dyDescent="0.25">
      <c r="A2" s="162" t="s">
        <v>105</v>
      </c>
    </row>
    <row r="3" spans="1:5" x14ac:dyDescent="0.25">
      <c r="A3" s="111"/>
    </row>
    <row r="4" spans="1:5" ht="21" customHeight="1" x14ac:dyDescent="0.25">
      <c r="A4" s="189" t="s">
        <v>106</v>
      </c>
      <c r="B4" s="190"/>
      <c r="C4" s="190"/>
      <c r="D4" s="190"/>
      <c r="E4" s="190"/>
    </row>
    <row r="5" spans="1:5" ht="47.25" x14ac:dyDescent="0.25">
      <c r="A5" s="113" t="s">
        <v>107</v>
      </c>
      <c r="B5" s="78" t="s">
        <v>108</v>
      </c>
      <c r="C5" s="78" t="s">
        <v>109</v>
      </c>
      <c r="D5" s="78" t="s">
        <v>110</v>
      </c>
      <c r="E5" s="78" t="s">
        <v>111</v>
      </c>
    </row>
    <row r="6" spans="1:5" ht="15.75" x14ac:dyDescent="0.25">
      <c r="A6" s="112" t="s">
        <v>112</v>
      </c>
      <c r="B6" s="78" t="s">
        <v>113</v>
      </c>
      <c r="C6" s="78" t="s">
        <v>113</v>
      </c>
      <c r="D6" s="78" t="s">
        <v>113</v>
      </c>
      <c r="E6" s="78" t="s">
        <v>113</v>
      </c>
    </row>
    <row r="7" spans="1:5" ht="14.45" customHeight="1" x14ac:dyDescent="0.25">
      <c r="A7" s="19" t="s">
        <v>114</v>
      </c>
      <c r="B7" s="215"/>
      <c r="C7" s="215"/>
      <c r="D7" s="215"/>
      <c r="E7" s="215"/>
    </row>
    <row r="8" spans="1:5" ht="14.45" customHeight="1" x14ac:dyDescent="0.25">
      <c r="A8" s="19" t="s">
        <v>115</v>
      </c>
      <c r="B8" s="215"/>
      <c r="C8" s="215"/>
      <c r="D8" s="215"/>
      <c r="E8" s="215"/>
    </row>
    <row r="9" spans="1:5" ht="14.45" customHeight="1" x14ac:dyDescent="0.25">
      <c r="A9" s="19" t="s">
        <v>116</v>
      </c>
      <c r="B9" s="215"/>
      <c r="C9" s="215"/>
      <c r="D9" s="215"/>
      <c r="E9" s="215"/>
    </row>
    <row r="10" spans="1:5" ht="14.45" customHeight="1" x14ac:dyDescent="0.25">
      <c r="A10" s="19" t="s">
        <v>117</v>
      </c>
      <c r="B10" s="215"/>
      <c r="C10" s="215"/>
      <c r="D10" s="215"/>
      <c r="E10" s="215"/>
    </row>
    <row r="11" spans="1:5" ht="14.45" customHeight="1" x14ac:dyDescent="0.25">
      <c r="A11" s="19" t="s">
        <v>118</v>
      </c>
      <c r="B11" s="215"/>
      <c r="C11" s="215"/>
      <c r="D11" s="215"/>
      <c r="E11" s="215"/>
    </row>
    <row r="13" spans="1:5" ht="21" customHeight="1" x14ac:dyDescent="0.25">
      <c r="A13" s="189" t="s">
        <v>119</v>
      </c>
      <c r="B13" s="190"/>
      <c r="C13" s="190"/>
    </row>
    <row r="14" spans="1:5" ht="47.25" x14ac:dyDescent="0.25">
      <c r="A14" s="113" t="s">
        <v>107</v>
      </c>
      <c r="B14" s="78" t="s">
        <v>120</v>
      </c>
      <c r="C14" s="78" t="s">
        <v>121</v>
      </c>
      <c r="D14" s="5"/>
    </row>
    <row r="15" spans="1:5" ht="15.75" x14ac:dyDescent="0.25">
      <c r="A15" s="114" t="s">
        <v>112</v>
      </c>
      <c r="B15" s="78" t="s">
        <v>113</v>
      </c>
      <c r="C15" s="78" t="s">
        <v>113</v>
      </c>
      <c r="D15" s="5"/>
    </row>
    <row r="16" spans="1:5" ht="14.45" customHeight="1" x14ac:dyDescent="0.25">
      <c r="A16" s="19" t="s">
        <v>114</v>
      </c>
      <c r="B16" s="215"/>
      <c r="C16" s="215"/>
    </row>
    <row r="17" spans="1:6" ht="14.45" customHeight="1" x14ac:dyDescent="0.25">
      <c r="A17" s="19" t="s">
        <v>115</v>
      </c>
      <c r="B17" s="215"/>
      <c r="C17" s="215"/>
    </row>
    <row r="18" spans="1:6" x14ac:dyDescent="0.25">
      <c r="A18" s="19" t="s">
        <v>408</v>
      </c>
      <c r="B18" s="215"/>
      <c r="C18" s="215"/>
      <c r="D18" s="110"/>
      <c r="E18" s="110"/>
      <c r="F18" s="110"/>
    </row>
    <row r="19" spans="1:6" ht="15.75" x14ac:dyDescent="0.25">
      <c r="A19" s="109"/>
      <c r="C19" s="110"/>
      <c r="D19" s="110"/>
      <c r="E19" s="110"/>
      <c r="F19" s="110"/>
    </row>
    <row r="20" spans="1:6" ht="43.15" customHeight="1" x14ac:dyDescent="0.25">
      <c r="A20" s="189" t="s">
        <v>122</v>
      </c>
      <c r="B20" s="190"/>
    </row>
    <row r="21" spans="1:6" ht="15.75" x14ac:dyDescent="0.25">
      <c r="A21" s="113" t="s">
        <v>107</v>
      </c>
      <c r="B21" s="78" t="s">
        <v>123</v>
      </c>
    </row>
    <row r="22" spans="1:6" ht="15.75" x14ac:dyDescent="0.25">
      <c r="A22" s="78" t="s">
        <v>112</v>
      </c>
      <c r="B22" s="78" t="s">
        <v>113</v>
      </c>
    </row>
    <row r="23" spans="1:6" ht="14.45" customHeight="1" x14ac:dyDescent="0.25">
      <c r="A23" s="19" t="s">
        <v>114</v>
      </c>
      <c r="B23" s="215"/>
      <c r="C23" s="5"/>
    </row>
    <row r="24" spans="1:6" ht="14.45" customHeight="1" x14ac:dyDescent="0.25">
      <c r="A24" s="19" t="s">
        <v>124</v>
      </c>
      <c r="B24" s="215"/>
    </row>
    <row r="25" spans="1:6" ht="14.45" customHeight="1" x14ac:dyDescent="0.25">
      <c r="A25" s="19" t="s">
        <v>125</v>
      </c>
      <c r="B25" s="215"/>
    </row>
    <row r="26" spans="1:6" ht="14.45" customHeight="1" x14ac:dyDescent="0.25">
      <c r="A26" s="19" t="s">
        <v>126</v>
      </c>
      <c r="B26" s="215"/>
    </row>
    <row r="27" spans="1:6" ht="14.45" customHeight="1" x14ac:dyDescent="0.25">
      <c r="A27" s="19" t="s">
        <v>127</v>
      </c>
      <c r="B27" s="215"/>
    </row>
    <row r="28" spans="1:6" ht="14.45" customHeight="1" x14ac:dyDescent="0.25">
      <c r="A28" s="19" t="s">
        <v>128</v>
      </c>
      <c r="B28" s="215"/>
    </row>
    <row r="29" spans="1:6" x14ac:dyDescent="0.25">
      <c r="A29" s="38"/>
    </row>
    <row r="30" spans="1:6" ht="21" customHeight="1" x14ac:dyDescent="0.25">
      <c r="A30" s="189" t="s">
        <v>129</v>
      </c>
      <c r="B30" s="190"/>
    </row>
    <row r="31" spans="1:6" ht="15.75" x14ac:dyDescent="0.25">
      <c r="A31" s="113" t="s">
        <v>107</v>
      </c>
      <c r="B31" s="78" t="s">
        <v>130</v>
      </c>
      <c r="C31" s="5"/>
    </row>
    <row r="32" spans="1:6" ht="15.75" x14ac:dyDescent="0.25">
      <c r="A32" s="78" t="s">
        <v>112</v>
      </c>
      <c r="B32" s="78" t="s">
        <v>113</v>
      </c>
      <c r="C32" s="5"/>
    </row>
    <row r="33" spans="1:3" ht="14.45" customHeight="1" x14ac:dyDescent="0.25">
      <c r="A33" s="19" t="s">
        <v>114</v>
      </c>
      <c r="B33" s="215"/>
      <c r="C33" s="5"/>
    </row>
    <row r="34" spans="1:3" ht="14.45" customHeight="1" x14ac:dyDescent="0.25">
      <c r="A34" s="19" t="s">
        <v>124</v>
      </c>
      <c r="B34" s="215"/>
    </row>
    <row r="35" spans="1:3" ht="14.45" customHeight="1" x14ac:dyDescent="0.25">
      <c r="A35" s="19" t="s">
        <v>125</v>
      </c>
      <c r="B35" s="215"/>
    </row>
    <row r="36" spans="1:3" ht="14.45" customHeight="1" x14ac:dyDescent="0.25">
      <c r="A36" s="19" t="s">
        <v>131</v>
      </c>
      <c r="B36" s="215"/>
    </row>
    <row r="37" spans="1:3" x14ac:dyDescent="0.25">
      <c r="A37" s="19" t="s">
        <v>132</v>
      </c>
      <c r="B37" s="215"/>
      <c r="C37" s="49"/>
    </row>
  </sheetData>
  <sheetProtection algorithmName="SHA-512" hashValue="+7O6aXH5jA2ftO7tzoByh4xIDr0YfknsBHmZXsPhIY7ptigPUh6bEKar/LzSfSSsnTH2aOLJS/Ybi2SrbF9tTg==" saltValue="gkz6Ti7JKRehgxZRab60RA==" spinCount="100000" sheet="1" objects="1" scenarios="1" selectLockedCells="1"/>
  <mergeCells count="4">
    <mergeCell ref="A30:B30"/>
    <mergeCell ref="A4:E4"/>
    <mergeCell ref="A13:C13"/>
    <mergeCell ref="A20:B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16601-9CD6-4252-90D3-579798299839}">
  <dimension ref="A1:I88"/>
  <sheetViews>
    <sheetView topLeftCell="A81" zoomScaleNormal="100" workbookViewId="0">
      <selection activeCell="D85" sqref="D85"/>
    </sheetView>
  </sheetViews>
  <sheetFormatPr defaultRowHeight="15" x14ac:dyDescent="0.25"/>
  <cols>
    <col min="1" max="1" width="20.85546875" customWidth="1"/>
    <col min="2" max="2" width="27.42578125" customWidth="1"/>
    <col min="3" max="3" width="30.5703125" customWidth="1"/>
    <col min="4" max="4" width="35.140625" bestFit="1" customWidth="1"/>
    <col min="5" max="5" width="32.5703125" bestFit="1" customWidth="1"/>
    <col min="6" max="6" width="30.85546875" customWidth="1"/>
    <col min="7" max="7" width="32.42578125" customWidth="1"/>
    <col min="8" max="8" width="38" customWidth="1"/>
    <col min="9" max="9" width="55.140625" bestFit="1" customWidth="1"/>
  </cols>
  <sheetData>
    <row r="1" spans="1:9" ht="33.75" x14ac:dyDescent="0.5">
      <c r="A1" s="93" t="s">
        <v>133</v>
      </c>
      <c r="B1" s="1"/>
      <c r="D1" s="20"/>
      <c r="E1" s="49"/>
    </row>
    <row r="2" spans="1:9" ht="19.899999999999999" customHeight="1" x14ac:dyDescent="0.5">
      <c r="A2" s="163" t="s">
        <v>134</v>
      </c>
      <c r="B2" s="1"/>
      <c r="D2" s="20"/>
    </row>
    <row r="3" spans="1:9" ht="21.6" customHeight="1" thickBot="1" x14ac:dyDescent="0.55000000000000004">
      <c r="A3" s="163" t="s">
        <v>135</v>
      </c>
      <c r="B3" s="1"/>
      <c r="D3" s="20"/>
    </row>
    <row r="4" spans="1:9" ht="21.75" customHeight="1" thickBot="1" x14ac:dyDescent="0.3">
      <c r="A4" s="191" t="s">
        <v>136</v>
      </c>
      <c r="B4" s="192"/>
      <c r="C4" s="192"/>
      <c r="D4" s="192"/>
      <c r="E4" s="192"/>
      <c r="F4" s="192"/>
      <c r="G4" s="192"/>
      <c r="H4" s="193"/>
    </row>
    <row r="5" spans="1:9" ht="47.25" x14ac:dyDescent="0.25">
      <c r="A5" s="17" t="s">
        <v>32</v>
      </c>
      <c r="B5" s="17" t="s">
        <v>34</v>
      </c>
      <c r="C5" s="17" t="s">
        <v>137</v>
      </c>
      <c r="D5" s="17" t="s">
        <v>35</v>
      </c>
      <c r="E5" s="17" t="s">
        <v>138</v>
      </c>
      <c r="F5" s="17" t="s">
        <v>37</v>
      </c>
      <c r="G5" s="17" t="s">
        <v>38</v>
      </c>
      <c r="H5" s="17" t="s">
        <v>139</v>
      </c>
    </row>
    <row r="6" spans="1:9" ht="109.35" customHeight="1" x14ac:dyDescent="0.25">
      <c r="A6" s="40" t="s">
        <v>40</v>
      </c>
      <c r="B6" s="21" t="s">
        <v>140</v>
      </c>
      <c r="C6" s="21" t="s">
        <v>141</v>
      </c>
      <c r="D6" s="21" t="s">
        <v>142</v>
      </c>
      <c r="E6" s="21"/>
      <c r="F6" s="21">
        <v>5</v>
      </c>
      <c r="G6" s="216"/>
      <c r="H6" s="41" t="str">
        <f>IF(OR(F6="",G6=""),"",F6*(G6-(G6*'2.Kortingspercentages'!B8)))</f>
        <v/>
      </c>
    </row>
    <row r="7" spans="1:9" ht="109.35" customHeight="1" x14ac:dyDescent="0.25">
      <c r="A7" s="40" t="s">
        <v>40</v>
      </c>
      <c r="B7" s="21" t="s">
        <v>140</v>
      </c>
      <c r="C7" s="21" t="s">
        <v>143</v>
      </c>
      <c r="D7" s="21" t="s">
        <v>142</v>
      </c>
      <c r="E7" s="21"/>
      <c r="F7" s="21">
        <v>20</v>
      </c>
      <c r="G7" s="216"/>
      <c r="H7" s="41" t="str">
        <f>IF(OR(F7="",G7=""),"",F7*(G7-(G7*'2.Kortingspercentages'!C10)))</f>
        <v/>
      </c>
    </row>
    <row r="8" spans="1:9" ht="109.35" customHeight="1" x14ac:dyDescent="0.25">
      <c r="A8" s="40" t="s">
        <v>40</v>
      </c>
      <c r="B8" s="21" t="s">
        <v>140</v>
      </c>
      <c r="C8" s="21" t="s">
        <v>144</v>
      </c>
      <c r="D8" s="21" t="s">
        <v>145</v>
      </c>
      <c r="E8" s="21"/>
      <c r="F8" s="21">
        <v>8</v>
      </c>
      <c r="G8" s="216"/>
      <c r="H8" s="41" t="str">
        <f>IF(OR(F8="",G8=""),"",F8*(G8-(G8*'2.Kortingspercentages'!D9)))</f>
        <v/>
      </c>
    </row>
    <row r="9" spans="1:9" ht="109.35" customHeight="1" x14ac:dyDescent="0.25">
      <c r="A9" s="40" t="s">
        <v>40</v>
      </c>
      <c r="B9" s="21" t="s">
        <v>140</v>
      </c>
      <c r="C9" s="21" t="s">
        <v>146</v>
      </c>
      <c r="D9" s="21" t="s">
        <v>145</v>
      </c>
      <c r="E9" s="21"/>
      <c r="F9" s="21">
        <v>80</v>
      </c>
      <c r="G9" s="216"/>
      <c r="H9" s="41" t="str">
        <f>IF(OR(F9="",G9=""),"",F9*(G9-(G9*'2.Kortingspercentages'!E11)))</f>
        <v/>
      </c>
    </row>
    <row r="10" spans="1:9" ht="109.35" customHeight="1" x14ac:dyDescent="0.25">
      <c r="A10" s="40" t="s">
        <v>147</v>
      </c>
      <c r="B10" s="21"/>
      <c r="C10" s="47" t="s">
        <v>148</v>
      </c>
      <c r="D10" s="21"/>
      <c r="E10" s="21"/>
      <c r="F10" s="21">
        <v>57</v>
      </c>
      <c r="G10" s="216"/>
      <c r="H10" s="41">
        <f>F10*G10</f>
        <v>0</v>
      </c>
      <c r="I10" s="100"/>
    </row>
    <row r="11" spans="1:9" ht="129.75" customHeight="1" x14ac:dyDescent="0.25">
      <c r="A11" s="40" t="s">
        <v>48</v>
      </c>
      <c r="B11" s="21" t="s">
        <v>123</v>
      </c>
      <c r="C11" s="122" t="s">
        <v>149</v>
      </c>
      <c r="D11" s="21"/>
      <c r="E11" s="21"/>
      <c r="F11" s="115">
        <v>37</v>
      </c>
      <c r="G11" s="216"/>
      <c r="H11" s="41" t="str">
        <f>IF(OR(F11="",G11=""),"",F11*(G11-(G11*'2.Kortingspercentages'!B27)))</f>
        <v/>
      </c>
    </row>
    <row r="12" spans="1:9" ht="25.7" customHeight="1" x14ac:dyDescent="0.25">
      <c r="A12" s="53" t="s">
        <v>102</v>
      </c>
      <c r="B12" s="54"/>
      <c r="C12" s="54"/>
      <c r="D12" s="54"/>
      <c r="E12" s="54"/>
      <c r="F12" s="54"/>
      <c r="G12" s="55"/>
      <c r="H12" s="56">
        <f>SUM(H6:H11)</f>
        <v>0</v>
      </c>
      <c r="I12" s="49"/>
    </row>
    <row r="13" spans="1:9" ht="21" customHeight="1" x14ac:dyDescent="0.25">
      <c r="A13" s="43"/>
      <c r="B13" s="39"/>
      <c r="C13" s="39"/>
      <c r="D13" s="39"/>
      <c r="E13" s="39"/>
      <c r="F13" s="39"/>
      <c r="G13" s="39"/>
      <c r="H13" s="39"/>
    </row>
    <row r="14" spans="1:9" ht="42" customHeight="1" x14ac:dyDescent="0.25">
      <c r="A14" s="194" t="s">
        <v>150</v>
      </c>
      <c r="B14" s="195"/>
      <c r="C14" s="195"/>
      <c r="D14" s="195"/>
      <c r="E14" s="195"/>
      <c r="F14" s="195"/>
      <c r="G14" s="195"/>
    </row>
    <row r="15" spans="1:9" ht="63" x14ac:dyDescent="0.25">
      <c r="A15" s="22" t="s">
        <v>47</v>
      </c>
      <c r="B15" s="22" t="s">
        <v>151</v>
      </c>
      <c r="C15" s="22" t="s">
        <v>35</v>
      </c>
      <c r="D15" s="17" t="s">
        <v>152</v>
      </c>
      <c r="E15" s="22" t="s">
        <v>37</v>
      </c>
      <c r="F15" s="22" t="s">
        <v>38</v>
      </c>
      <c r="G15" s="22" t="s">
        <v>139</v>
      </c>
    </row>
    <row r="16" spans="1:9" ht="180" x14ac:dyDescent="0.25">
      <c r="A16" s="40" t="s">
        <v>153</v>
      </c>
      <c r="B16" s="2" t="s">
        <v>154</v>
      </c>
      <c r="C16" s="40" t="s">
        <v>43</v>
      </c>
      <c r="D16" s="217"/>
      <c r="E16" s="40">
        <v>126</v>
      </c>
      <c r="F16" s="216"/>
      <c r="G16" s="41">
        <f t="shared" ref="G16:G47" si="0">E16*F16</f>
        <v>0</v>
      </c>
      <c r="H16" s="49"/>
    </row>
    <row r="17" spans="1:7" ht="195" x14ac:dyDescent="0.25">
      <c r="A17" s="40" t="s">
        <v>155</v>
      </c>
      <c r="B17" s="2" t="s">
        <v>156</v>
      </c>
      <c r="C17" s="40" t="s">
        <v>43</v>
      </c>
      <c r="D17" s="218"/>
      <c r="E17" s="40">
        <v>12</v>
      </c>
      <c r="F17" s="216"/>
      <c r="G17" s="41">
        <f t="shared" si="0"/>
        <v>0</v>
      </c>
    </row>
    <row r="18" spans="1:7" ht="150" x14ac:dyDescent="0.25">
      <c r="A18" s="40" t="s">
        <v>157</v>
      </c>
      <c r="B18" s="2" t="s">
        <v>158</v>
      </c>
      <c r="C18" s="40" t="s">
        <v>43</v>
      </c>
      <c r="D18" s="219"/>
      <c r="E18" s="40">
        <v>24</v>
      </c>
      <c r="F18" s="216"/>
      <c r="G18" s="41">
        <f t="shared" si="0"/>
        <v>0</v>
      </c>
    </row>
    <row r="19" spans="1:7" ht="75" x14ac:dyDescent="0.25">
      <c r="A19" s="40" t="s">
        <v>159</v>
      </c>
      <c r="B19" s="2" t="s">
        <v>160</v>
      </c>
      <c r="C19" s="40" t="s">
        <v>43</v>
      </c>
      <c r="D19" s="219"/>
      <c r="E19" s="40">
        <v>18</v>
      </c>
      <c r="F19" s="216"/>
      <c r="G19" s="41">
        <f t="shared" si="0"/>
        <v>0</v>
      </c>
    </row>
    <row r="20" spans="1:7" ht="75" x14ac:dyDescent="0.25">
      <c r="A20" s="40" t="s">
        <v>161</v>
      </c>
      <c r="B20" s="50" t="s">
        <v>162</v>
      </c>
      <c r="C20" s="40" t="s">
        <v>43</v>
      </c>
      <c r="D20" s="219"/>
      <c r="E20" s="40">
        <v>6</v>
      </c>
      <c r="F20" s="216"/>
      <c r="G20" s="41">
        <f t="shared" si="0"/>
        <v>0</v>
      </c>
    </row>
    <row r="21" spans="1:7" ht="105" x14ac:dyDescent="0.25">
      <c r="A21" s="40" t="s">
        <v>163</v>
      </c>
      <c r="B21" s="2" t="s">
        <v>164</v>
      </c>
      <c r="C21" s="40" t="s">
        <v>43</v>
      </c>
      <c r="D21" s="219"/>
      <c r="E21" s="40">
        <v>10</v>
      </c>
      <c r="F21" s="216"/>
      <c r="G21" s="41">
        <f t="shared" si="0"/>
        <v>0</v>
      </c>
    </row>
    <row r="22" spans="1:7" ht="90" x14ac:dyDescent="0.25">
      <c r="A22" s="40" t="s">
        <v>165</v>
      </c>
      <c r="B22" s="2" t="s">
        <v>166</v>
      </c>
      <c r="C22" s="40" t="s">
        <v>43</v>
      </c>
      <c r="D22" s="219"/>
      <c r="E22" s="40">
        <v>4</v>
      </c>
      <c r="F22" s="216"/>
      <c r="G22" s="41">
        <f t="shared" si="0"/>
        <v>0</v>
      </c>
    </row>
    <row r="23" spans="1:7" ht="150" x14ac:dyDescent="0.25">
      <c r="A23" s="40" t="s">
        <v>167</v>
      </c>
      <c r="B23" s="2" t="s">
        <v>168</v>
      </c>
      <c r="C23" s="40" t="s">
        <v>43</v>
      </c>
      <c r="D23" s="219"/>
      <c r="E23" s="40">
        <v>2</v>
      </c>
      <c r="F23" s="216"/>
      <c r="G23" s="41">
        <f t="shared" si="0"/>
        <v>0</v>
      </c>
    </row>
    <row r="24" spans="1:7" ht="255" x14ac:dyDescent="0.25">
      <c r="A24" s="40" t="s">
        <v>169</v>
      </c>
      <c r="B24" s="2" t="s">
        <v>170</v>
      </c>
      <c r="C24" s="40" t="s">
        <v>43</v>
      </c>
      <c r="D24" s="220"/>
      <c r="E24" s="40">
        <v>2</v>
      </c>
      <c r="F24" s="216"/>
      <c r="G24" s="41">
        <f t="shared" si="0"/>
        <v>0</v>
      </c>
    </row>
    <row r="25" spans="1:7" ht="120" x14ac:dyDescent="0.25">
      <c r="A25" s="40" t="s">
        <v>171</v>
      </c>
      <c r="B25" s="2" t="s">
        <v>172</v>
      </c>
      <c r="C25" s="40" t="s">
        <v>43</v>
      </c>
      <c r="D25" s="219"/>
      <c r="E25" s="40">
        <v>46</v>
      </c>
      <c r="F25" s="216"/>
      <c r="G25" s="41">
        <f t="shared" si="0"/>
        <v>0</v>
      </c>
    </row>
    <row r="26" spans="1:7" ht="90" x14ac:dyDescent="0.25">
      <c r="A26" s="40" t="s">
        <v>130</v>
      </c>
      <c r="B26" s="2" t="s">
        <v>173</v>
      </c>
      <c r="C26" s="40" t="s">
        <v>43</v>
      </c>
      <c r="D26" s="219"/>
      <c r="E26" s="40">
        <v>424</v>
      </c>
      <c r="F26" s="216"/>
      <c r="G26" s="41" t="str">
        <f>IF(OR(E26="",F26=""),"",E26*(F26-(F26*'2.Kortingspercentages'!B37)))</f>
        <v/>
      </c>
    </row>
    <row r="27" spans="1:7" ht="105" x14ac:dyDescent="0.25">
      <c r="A27" s="40" t="s">
        <v>174</v>
      </c>
      <c r="B27" s="2" t="s">
        <v>175</v>
      </c>
      <c r="C27" s="40" t="s">
        <v>43</v>
      </c>
      <c r="D27" s="219"/>
      <c r="E27" s="40">
        <v>114</v>
      </c>
      <c r="F27" s="216"/>
      <c r="G27" s="41">
        <f>E27*F27</f>
        <v>0</v>
      </c>
    </row>
    <row r="28" spans="1:7" ht="90" x14ac:dyDescent="0.25">
      <c r="A28" s="40" t="s">
        <v>176</v>
      </c>
      <c r="B28" s="2" t="s">
        <v>177</v>
      </c>
      <c r="C28" s="40" t="s">
        <v>43</v>
      </c>
      <c r="D28" s="219"/>
      <c r="E28" s="40">
        <v>240</v>
      </c>
      <c r="F28" s="216"/>
      <c r="G28" s="41">
        <f t="shared" si="0"/>
        <v>0</v>
      </c>
    </row>
    <row r="29" spans="1:7" ht="75" x14ac:dyDescent="0.25">
      <c r="A29" s="40" t="s">
        <v>178</v>
      </c>
      <c r="B29" s="2" t="s">
        <v>179</v>
      </c>
      <c r="C29" s="40" t="s">
        <v>43</v>
      </c>
      <c r="D29" s="219"/>
      <c r="E29" s="40">
        <v>60</v>
      </c>
      <c r="F29" s="216"/>
      <c r="G29" s="41">
        <f t="shared" si="0"/>
        <v>0</v>
      </c>
    </row>
    <row r="30" spans="1:7" ht="60" x14ac:dyDescent="0.25">
      <c r="A30" s="40" t="s">
        <v>180</v>
      </c>
      <c r="B30" s="2" t="s">
        <v>181</v>
      </c>
      <c r="C30" s="40" t="s">
        <v>43</v>
      </c>
      <c r="D30" s="219"/>
      <c r="E30" s="40">
        <v>32</v>
      </c>
      <c r="F30" s="216"/>
      <c r="G30" s="41">
        <f t="shared" si="0"/>
        <v>0</v>
      </c>
    </row>
    <row r="31" spans="1:7" ht="90" x14ac:dyDescent="0.25">
      <c r="A31" s="40" t="s">
        <v>182</v>
      </c>
      <c r="B31" s="2" t="s">
        <v>183</v>
      </c>
      <c r="C31" s="40" t="s">
        <v>43</v>
      </c>
      <c r="D31" s="219"/>
      <c r="E31" s="40">
        <v>48</v>
      </c>
      <c r="F31" s="216"/>
      <c r="G31" s="41">
        <f t="shared" si="0"/>
        <v>0</v>
      </c>
    </row>
    <row r="32" spans="1:7" ht="90" x14ac:dyDescent="0.25">
      <c r="A32" s="40" t="s">
        <v>184</v>
      </c>
      <c r="B32" s="2" t="s">
        <v>185</v>
      </c>
      <c r="C32" s="40"/>
      <c r="D32" s="219"/>
      <c r="E32" s="40">
        <v>22</v>
      </c>
      <c r="F32" s="216"/>
      <c r="G32" s="41">
        <f t="shared" si="0"/>
        <v>0</v>
      </c>
    </row>
    <row r="33" spans="1:7" ht="75" x14ac:dyDescent="0.25">
      <c r="A33" s="40" t="s">
        <v>186</v>
      </c>
      <c r="B33" s="2" t="s">
        <v>187</v>
      </c>
      <c r="C33" s="40" t="s">
        <v>188</v>
      </c>
      <c r="D33" s="219"/>
      <c r="E33" s="40">
        <v>3</v>
      </c>
      <c r="F33" s="216"/>
      <c r="G33" s="41">
        <f t="shared" si="0"/>
        <v>0</v>
      </c>
    </row>
    <row r="34" spans="1:7" ht="75" x14ac:dyDescent="0.25">
      <c r="A34" s="40" t="s">
        <v>189</v>
      </c>
      <c r="B34" s="2" t="s">
        <v>190</v>
      </c>
      <c r="C34" s="40" t="s">
        <v>188</v>
      </c>
      <c r="D34" s="219"/>
      <c r="E34" s="40">
        <v>3</v>
      </c>
      <c r="F34" s="216"/>
      <c r="G34" s="41">
        <f t="shared" si="0"/>
        <v>0</v>
      </c>
    </row>
    <row r="35" spans="1:7" ht="75" x14ac:dyDescent="0.25">
      <c r="A35" s="40" t="s">
        <v>191</v>
      </c>
      <c r="B35" s="2" t="s">
        <v>192</v>
      </c>
      <c r="C35" s="40" t="s">
        <v>188</v>
      </c>
      <c r="D35" s="219"/>
      <c r="E35" s="40">
        <v>5</v>
      </c>
      <c r="F35" s="216"/>
      <c r="G35" s="41">
        <f t="shared" si="0"/>
        <v>0</v>
      </c>
    </row>
    <row r="36" spans="1:7" ht="90" x14ac:dyDescent="0.25">
      <c r="A36" s="40" t="s">
        <v>193</v>
      </c>
      <c r="B36" s="2" t="s">
        <v>194</v>
      </c>
      <c r="C36" s="40" t="s">
        <v>195</v>
      </c>
      <c r="D36" s="219"/>
      <c r="E36" s="40">
        <v>27</v>
      </c>
      <c r="F36" s="216"/>
      <c r="G36" s="41">
        <f t="shared" si="0"/>
        <v>0</v>
      </c>
    </row>
    <row r="37" spans="1:7" ht="90" x14ac:dyDescent="0.25">
      <c r="A37" s="40" t="s">
        <v>196</v>
      </c>
      <c r="B37" s="2" t="s">
        <v>197</v>
      </c>
      <c r="C37" s="40" t="s">
        <v>198</v>
      </c>
      <c r="D37" s="219"/>
      <c r="E37" s="40">
        <v>40</v>
      </c>
      <c r="F37" s="216"/>
      <c r="G37" s="41">
        <f t="shared" si="0"/>
        <v>0</v>
      </c>
    </row>
    <row r="38" spans="1:7" ht="75" x14ac:dyDescent="0.25">
      <c r="A38" s="40" t="s">
        <v>199</v>
      </c>
      <c r="B38" s="2" t="s">
        <v>200</v>
      </c>
      <c r="C38" s="40" t="s">
        <v>188</v>
      </c>
      <c r="D38" s="219"/>
      <c r="E38" s="40">
        <v>6</v>
      </c>
      <c r="F38" s="216"/>
      <c r="G38" s="41">
        <f t="shared" si="0"/>
        <v>0</v>
      </c>
    </row>
    <row r="39" spans="1:7" ht="105" x14ac:dyDescent="0.25">
      <c r="A39" s="40" t="s">
        <v>201</v>
      </c>
      <c r="B39" s="2" t="s">
        <v>202</v>
      </c>
      <c r="C39" s="2" t="s">
        <v>203</v>
      </c>
      <c r="D39" s="219"/>
      <c r="E39" s="40">
        <v>24</v>
      </c>
      <c r="F39" s="216"/>
      <c r="G39" s="41">
        <f t="shared" si="0"/>
        <v>0</v>
      </c>
    </row>
    <row r="40" spans="1:7" ht="75" x14ac:dyDescent="0.25">
      <c r="A40" s="40" t="s">
        <v>204</v>
      </c>
      <c r="B40" s="2" t="s">
        <v>205</v>
      </c>
      <c r="C40" s="40" t="s">
        <v>43</v>
      </c>
      <c r="D40" s="219"/>
      <c r="E40" s="40">
        <v>2</v>
      </c>
      <c r="F40" s="216"/>
      <c r="G40" s="41">
        <f t="shared" si="0"/>
        <v>0</v>
      </c>
    </row>
    <row r="41" spans="1:7" ht="90" x14ac:dyDescent="0.25">
      <c r="A41" s="40" t="s">
        <v>206</v>
      </c>
      <c r="B41" s="50" t="s">
        <v>207</v>
      </c>
      <c r="C41" s="40" t="s">
        <v>43</v>
      </c>
      <c r="D41" s="219"/>
      <c r="E41" s="40">
        <v>31</v>
      </c>
      <c r="F41" s="216"/>
      <c r="G41" s="41">
        <f t="shared" si="0"/>
        <v>0</v>
      </c>
    </row>
    <row r="42" spans="1:7" ht="75" x14ac:dyDescent="0.25">
      <c r="A42" s="40" t="s">
        <v>208</v>
      </c>
      <c r="B42" s="50" t="s">
        <v>209</v>
      </c>
      <c r="C42" s="40" t="s">
        <v>43</v>
      </c>
      <c r="D42" s="219"/>
      <c r="E42" s="40">
        <v>8</v>
      </c>
      <c r="F42" s="216"/>
      <c r="G42" s="41">
        <f t="shared" si="0"/>
        <v>0</v>
      </c>
    </row>
    <row r="43" spans="1:7" ht="120" x14ac:dyDescent="0.25">
      <c r="A43" s="40" t="s">
        <v>210</v>
      </c>
      <c r="B43" s="2" t="s">
        <v>211</v>
      </c>
      <c r="C43" s="40" t="s">
        <v>188</v>
      </c>
      <c r="D43" s="219"/>
      <c r="E43" s="40">
        <v>2</v>
      </c>
      <c r="F43" s="216"/>
      <c r="G43" s="41">
        <f t="shared" si="0"/>
        <v>0</v>
      </c>
    </row>
    <row r="44" spans="1:7" ht="90" x14ac:dyDescent="0.25">
      <c r="A44" s="40" t="s">
        <v>212</v>
      </c>
      <c r="B44" s="2" t="s">
        <v>213</v>
      </c>
      <c r="C44" s="40" t="s">
        <v>214</v>
      </c>
      <c r="D44" s="219"/>
      <c r="E44" s="40">
        <v>10</v>
      </c>
      <c r="F44" s="216"/>
      <c r="G44" s="41">
        <f t="shared" si="0"/>
        <v>0</v>
      </c>
    </row>
    <row r="45" spans="1:7" ht="180" x14ac:dyDescent="0.25">
      <c r="A45" s="40" t="s">
        <v>215</v>
      </c>
      <c r="B45" s="50" t="s">
        <v>216</v>
      </c>
      <c r="C45" s="2" t="s">
        <v>217</v>
      </c>
      <c r="D45" s="219"/>
      <c r="E45" s="40">
        <v>7</v>
      </c>
      <c r="F45" s="216"/>
      <c r="G45" s="41">
        <f t="shared" si="0"/>
        <v>0</v>
      </c>
    </row>
    <row r="46" spans="1:7" ht="150" x14ac:dyDescent="0.25">
      <c r="A46" s="40" t="s">
        <v>218</v>
      </c>
      <c r="B46" s="2" t="s">
        <v>219</v>
      </c>
      <c r="C46" s="40" t="s">
        <v>188</v>
      </c>
      <c r="D46" s="219"/>
      <c r="E46" s="40">
        <v>4</v>
      </c>
      <c r="F46" s="216"/>
      <c r="G46" s="41">
        <f t="shared" si="0"/>
        <v>0</v>
      </c>
    </row>
    <row r="47" spans="1:7" ht="225" x14ac:dyDescent="0.25">
      <c r="A47" s="40" t="s">
        <v>220</v>
      </c>
      <c r="B47" s="2" t="s">
        <v>221</v>
      </c>
      <c r="C47" s="2" t="s">
        <v>222</v>
      </c>
      <c r="D47" s="219"/>
      <c r="E47" s="40">
        <v>3</v>
      </c>
      <c r="F47" s="216"/>
      <c r="G47" s="41">
        <f t="shared" si="0"/>
        <v>0</v>
      </c>
    </row>
    <row r="48" spans="1:7" ht="270" x14ac:dyDescent="0.25">
      <c r="A48" s="40" t="s">
        <v>223</v>
      </c>
      <c r="B48" s="2" t="s">
        <v>224</v>
      </c>
      <c r="C48" s="2" t="s">
        <v>225</v>
      </c>
      <c r="D48" s="219"/>
      <c r="E48" s="40">
        <v>2</v>
      </c>
      <c r="F48" s="216"/>
      <c r="G48" s="41">
        <f t="shared" ref="G48:G79" si="1">E48*F48</f>
        <v>0</v>
      </c>
    </row>
    <row r="49" spans="1:7" ht="135" x14ac:dyDescent="0.25">
      <c r="A49" s="40" t="s">
        <v>226</v>
      </c>
      <c r="B49" s="2" t="s">
        <v>227</v>
      </c>
      <c r="C49" s="2" t="s">
        <v>228</v>
      </c>
      <c r="D49" s="219"/>
      <c r="E49" s="40">
        <v>4</v>
      </c>
      <c r="F49" s="216"/>
      <c r="G49" s="41">
        <f t="shared" si="1"/>
        <v>0</v>
      </c>
    </row>
    <row r="50" spans="1:7" ht="180" x14ac:dyDescent="0.25">
      <c r="A50" s="40" t="s">
        <v>229</v>
      </c>
      <c r="B50" s="2" t="s">
        <v>230</v>
      </c>
      <c r="C50" s="2" t="s">
        <v>231</v>
      </c>
      <c r="D50" s="219"/>
      <c r="E50" s="40">
        <v>1</v>
      </c>
      <c r="F50" s="216"/>
      <c r="G50" s="41">
        <f t="shared" si="1"/>
        <v>0</v>
      </c>
    </row>
    <row r="51" spans="1:7" ht="180" x14ac:dyDescent="0.25">
      <c r="A51" s="40" t="s">
        <v>232</v>
      </c>
      <c r="B51" s="2" t="s">
        <v>233</v>
      </c>
      <c r="C51" s="2" t="s">
        <v>234</v>
      </c>
      <c r="D51" s="219"/>
      <c r="E51" s="40">
        <v>1</v>
      </c>
      <c r="F51" s="216"/>
      <c r="G51" s="41">
        <f t="shared" si="1"/>
        <v>0</v>
      </c>
    </row>
    <row r="52" spans="1:7" ht="90" x14ac:dyDescent="0.25">
      <c r="A52" s="40" t="s">
        <v>235</v>
      </c>
      <c r="B52" s="2" t="s">
        <v>236</v>
      </c>
      <c r="C52" s="2" t="s">
        <v>237</v>
      </c>
      <c r="D52" s="219"/>
      <c r="E52" s="40">
        <v>4</v>
      </c>
      <c r="F52" s="216"/>
      <c r="G52" s="41">
        <f t="shared" si="1"/>
        <v>0</v>
      </c>
    </row>
    <row r="53" spans="1:7" ht="75" x14ac:dyDescent="0.25">
      <c r="A53" s="40" t="s">
        <v>238</v>
      </c>
      <c r="B53" s="2" t="s">
        <v>239</v>
      </c>
      <c r="C53" s="2" t="s">
        <v>240</v>
      </c>
      <c r="D53" s="219"/>
      <c r="E53" s="40">
        <v>1</v>
      </c>
      <c r="F53" s="216"/>
      <c r="G53" s="41">
        <f t="shared" si="1"/>
        <v>0</v>
      </c>
    </row>
    <row r="54" spans="1:7" ht="105" x14ac:dyDescent="0.25">
      <c r="A54" s="40" t="s">
        <v>241</v>
      </c>
      <c r="B54" s="2" t="s">
        <v>242</v>
      </c>
      <c r="C54" s="23" t="s">
        <v>243</v>
      </c>
      <c r="D54" s="219"/>
      <c r="E54" s="40">
        <v>4</v>
      </c>
      <c r="F54" s="216"/>
      <c r="G54" s="41">
        <f t="shared" si="1"/>
        <v>0</v>
      </c>
    </row>
    <row r="55" spans="1:7" ht="105" x14ac:dyDescent="0.25">
      <c r="A55" s="40" t="s">
        <v>244</v>
      </c>
      <c r="B55" s="2" t="s">
        <v>245</v>
      </c>
      <c r="C55" s="2" t="s">
        <v>43</v>
      </c>
      <c r="D55" s="219"/>
      <c r="E55" s="40">
        <v>1</v>
      </c>
      <c r="F55" s="216"/>
      <c r="G55" s="41">
        <f t="shared" si="1"/>
        <v>0</v>
      </c>
    </row>
    <row r="56" spans="1:7" ht="195" x14ac:dyDescent="0.25">
      <c r="A56" s="40" t="s">
        <v>246</v>
      </c>
      <c r="B56" s="2" t="s">
        <v>247</v>
      </c>
      <c r="C56" s="2" t="s">
        <v>188</v>
      </c>
      <c r="D56" s="219"/>
      <c r="E56" s="40">
        <v>1</v>
      </c>
      <c r="F56" s="216"/>
      <c r="G56" s="41">
        <f t="shared" si="1"/>
        <v>0</v>
      </c>
    </row>
    <row r="57" spans="1:7" ht="195" x14ac:dyDescent="0.25">
      <c r="A57" s="40" t="s">
        <v>248</v>
      </c>
      <c r="B57" s="2" t="s">
        <v>249</v>
      </c>
      <c r="C57" s="2" t="s">
        <v>188</v>
      </c>
      <c r="D57" s="219"/>
      <c r="E57" s="40">
        <v>1</v>
      </c>
      <c r="F57" s="216"/>
      <c r="G57" s="41">
        <f t="shared" si="1"/>
        <v>0</v>
      </c>
    </row>
    <row r="58" spans="1:7" ht="165" x14ac:dyDescent="0.25">
      <c r="A58" s="40" t="s">
        <v>250</v>
      </c>
      <c r="B58" s="2" t="s">
        <v>251</v>
      </c>
      <c r="C58" s="2" t="s">
        <v>188</v>
      </c>
      <c r="D58" s="219"/>
      <c r="E58" s="40">
        <v>1</v>
      </c>
      <c r="F58" s="216"/>
      <c r="G58" s="41">
        <f t="shared" si="1"/>
        <v>0</v>
      </c>
    </row>
    <row r="59" spans="1:7" ht="195" x14ac:dyDescent="0.25">
      <c r="A59" s="40" t="s">
        <v>252</v>
      </c>
      <c r="B59" s="50" t="s">
        <v>253</v>
      </c>
      <c r="C59" s="2" t="s">
        <v>254</v>
      </c>
      <c r="D59" s="219"/>
      <c r="E59" s="40">
        <v>6</v>
      </c>
      <c r="F59" s="216"/>
      <c r="G59" s="41">
        <f t="shared" si="1"/>
        <v>0</v>
      </c>
    </row>
    <row r="60" spans="1:7" ht="195" x14ac:dyDescent="0.25">
      <c r="A60" s="40" t="s">
        <v>255</v>
      </c>
      <c r="B60" s="50" t="s">
        <v>256</v>
      </c>
      <c r="C60" s="2" t="s">
        <v>257</v>
      </c>
      <c r="D60" s="219"/>
      <c r="E60" s="40">
        <v>3</v>
      </c>
      <c r="F60" s="216"/>
      <c r="G60" s="41">
        <f t="shared" si="1"/>
        <v>0</v>
      </c>
    </row>
    <row r="61" spans="1:7" ht="180" x14ac:dyDescent="0.25">
      <c r="A61" s="40" t="s">
        <v>258</v>
      </c>
      <c r="B61" s="50" t="s">
        <v>259</v>
      </c>
      <c r="C61" s="2" t="s">
        <v>260</v>
      </c>
      <c r="D61" s="219"/>
      <c r="E61" s="40">
        <v>19</v>
      </c>
      <c r="F61" s="216"/>
      <c r="G61" s="41" t="str">
        <f>IF(OR(E61="",F61=""),"",E61*(F61-(F61*'2.Kortingspercentages'!B18)))</f>
        <v/>
      </c>
    </row>
    <row r="62" spans="1:7" ht="195" x14ac:dyDescent="0.25">
      <c r="A62" s="40" t="s">
        <v>261</v>
      </c>
      <c r="B62" s="50" t="s">
        <v>262</v>
      </c>
      <c r="C62" s="2" t="s">
        <v>263</v>
      </c>
      <c r="D62" s="219"/>
      <c r="E62" s="40">
        <v>11</v>
      </c>
      <c r="F62" s="216"/>
      <c r="G62" s="41">
        <f t="shared" si="1"/>
        <v>0</v>
      </c>
    </row>
    <row r="63" spans="1:7" ht="120" x14ac:dyDescent="0.25">
      <c r="A63" s="40" t="s">
        <v>264</v>
      </c>
      <c r="B63" s="2" t="s">
        <v>265</v>
      </c>
      <c r="C63" s="2" t="s">
        <v>266</v>
      </c>
      <c r="D63" s="219"/>
      <c r="E63" s="40">
        <v>1</v>
      </c>
      <c r="F63" s="216"/>
      <c r="G63" s="41">
        <f t="shared" si="1"/>
        <v>0</v>
      </c>
    </row>
    <row r="64" spans="1:7" ht="135" x14ac:dyDescent="0.25">
      <c r="A64" s="40" t="s">
        <v>267</v>
      </c>
      <c r="B64" s="2" t="s">
        <v>268</v>
      </c>
      <c r="C64" s="2" t="s">
        <v>269</v>
      </c>
      <c r="D64" s="219"/>
      <c r="E64" s="40">
        <v>1</v>
      </c>
      <c r="F64" s="216"/>
      <c r="G64" s="41">
        <f t="shared" si="1"/>
        <v>0</v>
      </c>
    </row>
    <row r="65" spans="1:7" ht="135" x14ac:dyDescent="0.25">
      <c r="A65" s="40" t="s">
        <v>270</v>
      </c>
      <c r="B65" s="2" t="s">
        <v>271</v>
      </c>
      <c r="C65" s="2" t="s">
        <v>272</v>
      </c>
      <c r="D65" s="219"/>
      <c r="E65" s="40">
        <v>1</v>
      </c>
      <c r="F65" s="216"/>
      <c r="G65" s="41">
        <f t="shared" si="1"/>
        <v>0</v>
      </c>
    </row>
    <row r="66" spans="1:7" ht="180" x14ac:dyDescent="0.25">
      <c r="A66" s="40" t="s">
        <v>273</v>
      </c>
      <c r="B66" s="50" t="s">
        <v>274</v>
      </c>
      <c r="C66" s="2" t="s">
        <v>275</v>
      </c>
      <c r="D66" s="219"/>
      <c r="E66" s="40">
        <v>4</v>
      </c>
      <c r="F66" s="216"/>
      <c r="G66" s="41" t="str">
        <f>IF(OR(E66="",F66=""),"",E66*(F66-(F66*'2.Kortingspercentages'!C17)))</f>
        <v/>
      </c>
    </row>
    <row r="67" spans="1:7" ht="150" x14ac:dyDescent="0.25">
      <c r="A67" s="40" t="s">
        <v>276</v>
      </c>
      <c r="B67" s="50" t="s">
        <v>277</v>
      </c>
      <c r="C67" s="2" t="s">
        <v>278</v>
      </c>
      <c r="D67" s="219"/>
      <c r="E67" s="40">
        <v>20</v>
      </c>
      <c r="F67" s="216"/>
      <c r="G67" s="41">
        <f t="shared" si="1"/>
        <v>0</v>
      </c>
    </row>
    <row r="68" spans="1:7" ht="90" x14ac:dyDescent="0.25">
      <c r="A68" s="40" t="s">
        <v>279</v>
      </c>
      <c r="B68" s="2" t="s">
        <v>280</v>
      </c>
      <c r="C68" s="2" t="s">
        <v>281</v>
      </c>
      <c r="D68" s="219"/>
      <c r="E68" s="40">
        <v>18</v>
      </c>
      <c r="F68" s="216"/>
      <c r="G68" s="41">
        <f t="shared" si="1"/>
        <v>0</v>
      </c>
    </row>
    <row r="69" spans="1:7" ht="120" x14ac:dyDescent="0.25">
      <c r="A69" s="40" t="s">
        <v>282</v>
      </c>
      <c r="B69" s="50" t="s">
        <v>283</v>
      </c>
      <c r="C69" s="2" t="s">
        <v>278</v>
      </c>
      <c r="D69" s="219"/>
      <c r="E69" s="40">
        <v>8</v>
      </c>
      <c r="F69" s="216"/>
      <c r="G69" s="41">
        <f t="shared" si="1"/>
        <v>0</v>
      </c>
    </row>
    <row r="70" spans="1:7" ht="90" x14ac:dyDescent="0.25">
      <c r="A70" s="40" t="s">
        <v>284</v>
      </c>
      <c r="B70" s="2" t="s">
        <v>285</v>
      </c>
      <c r="C70" s="23" t="s">
        <v>286</v>
      </c>
      <c r="D70" s="219"/>
      <c r="E70" s="40">
        <v>12</v>
      </c>
      <c r="F70" s="216"/>
      <c r="G70" s="41">
        <f t="shared" si="1"/>
        <v>0</v>
      </c>
    </row>
    <row r="71" spans="1:7" ht="135" x14ac:dyDescent="0.25">
      <c r="A71" s="40" t="s">
        <v>287</v>
      </c>
      <c r="B71" s="50" t="s">
        <v>288</v>
      </c>
      <c r="C71" s="2" t="s">
        <v>289</v>
      </c>
      <c r="D71" s="219"/>
      <c r="E71" s="40">
        <v>3</v>
      </c>
      <c r="F71" s="216"/>
      <c r="G71" s="41">
        <f t="shared" si="1"/>
        <v>0</v>
      </c>
    </row>
    <row r="72" spans="1:7" ht="135" x14ac:dyDescent="0.25">
      <c r="A72" s="40" t="s">
        <v>290</v>
      </c>
      <c r="B72" s="50" t="s">
        <v>291</v>
      </c>
      <c r="C72" s="2" t="s">
        <v>292</v>
      </c>
      <c r="D72" s="219"/>
      <c r="E72" s="40">
        <v>12</v>
      </c>
      <c r="F72" s="216"/>
      <c r="G72" s="41">
        <f t="shared" si="1"/>
        <v>0</v>
      </c>
    </row>
    <row r="73" spans="1:7" ht="105" x14ac:dyDescent="0.25">
      <c r="A73" s="40" t="s">
        <v>293</v>
      </c>
      <c r="B73" s="2" t="s">
        <v>294</v>
      </c>
      <c r="C73" s="2" t="s">
        <v>94</v>
      </c>
      <c r="D73" s="219"/>
      <c r="E73" s="40">
        <v>9</v>
      </c>
      <c r="F73" s="216"/>
      <c r="G73" s="41">
        <f t="shared" si="1"/>
        <v>0</v>
      </c>
    </row>
    <row r="74" spans="1:7" ht="90" x14ac:dyDescent="0.25">
      <c r="A74" s="40" t="s">
        <v>295</v>
      </c>
      <c r="B74" s="2" t="s">
        <v>296</v>
      </c>
      <c r="C74" s="2" t="s">
        <v>297</v>
      </c>
      <c r="D74" s="219"/>
      <c r="E74" s="40">
        <v>4</v>
      </c>
      <c r="F74" s="216"/>
      <c r="G74" s="41">
        <f t="shared" si="1"/>
        <v>0</v>
      </c>
    </row>
    <row r="75" spans="1:7" ht="165" x14ac:dyDescent="0.25">
      <c r="A75" s="40" t="s">
        <v>298</v>
      </c>
      <c r="B75" s="50" t="s">
        <v>299</v>
      </c>
      <c r="C75" s="2" t="s">
        <v>300</v>
      </c>
      <c r="D75" s="219"/>
      <c r="E75" s="40">
        <v>4</v>
      </c>
      <c r="F75" s="216"/>
      <c r="G75" s="41">
        <f t="shared" si="1"/>
        <v>0</v>
      </c>
    </row>
    <row r="76" spans="1:7" ht="180" x14ac:dyDescent="0.25">
      <c r="A76" s="40" t="s">
        <v>301</v>
      </c>
      <c r="B76" s="50" t="s">
        <v>302</v>
      </c>
      <c r="C76" s="2" t="s">
        <v>303</v>
      </c>
      <c r="D76" s="219"/>
      <c r="E76" s="40">
        <v>7</v>
      </c>
      <c r="F76" s="216"/>
      <c r="G76" s="41">
        <f t="shared" si="1"/>
        <v>0</v>
      </c>
    </row>
    <row r="77" spans="1:7" ht="270" x14ac:dyDescent="0.25">
      <c r="A77" s="40" t="s">
        <v>304</v>
      </c>
      <c r="B77" s="50" t="s">
        <v>305</v>
      </c>
      <c r="C77" s="2" t="s">
        <v>306</v>
      </c>
      <c r="D77" s="219"/>
      <c r="E77" s="40">
        <v>113</v>
      </c>
      <c r="F77" s="216"/>
      <c r="G77" s="41">
        <f t="shared" si="1"/>
        <v>0</v>
      </c>
    </row>
    <row r="78" spans="1:7" ht="270" x14ac:dyDescent="0.25">
      <c r="A78" s="40" t="s">
        <v>307</v>
      </c>
      <c r="B78" s="50" t="s">
        <v>308</v>
      </c>
      <c r="C78" s="2" t="s">
        <v>309</v>
      </c>
      <c r="D78" s="219"/>
      <c r="E78" s="40">
        <v>2</v>
      </c>
      <c r="F78" s="216"/>
      <c r="G78" s="41">
        <f t="shared" si="1"/>
        <v>0</v>
      </c>
    </row>
    <row r="79" spans="1:7" ht="255" x14ac:dyDescent="0.25">
      <c r="A79" s="40" t="s">
        <v>310</v>
      </c>
      <c r="B79" s="50" t="s">
        <v>311</v>
      </c>
      <c r="C79" s="2" t="s">
        <v>312</v>
      </c>
      <c r="D79" s="219"/>
      <c r="E79" s="40">
        <v>6</v>
      </c>
      <c r="F79" s="216"/>
      <c r="G79" s="41">
        <f t="shared" si="1"/>
        <v>0</v>
      </c>
    </row>
    <row r="80" spans="1:7" ht="150" x14ac:dyDescent="0.25">
      <c r="A80" s="40" t="s">
        <v>313</v>
      </c>
      <c r="B80" s="2" t="s">
        <v>314</v>
      </c>
      <c r="C80" s="2" t="s">
        <v>315</v>
      </c>
      <c r="D80" s="219"/>
      <c r="E80" s="40">
        <v>8</v>
      </c>
      <c r="F80" s="216"/>
      <c r="G80" s="41">
        <f t="shared" ref="G80:G85" si="2">E80*F80</f>
        <v>0</v>
      </c>
    </row>
    <row r="81" spans="1:7" ht="60" x14ac:dyDescent="0.25">
      <c r="A81" s="40" t="s">
        <v>301</v>
      </c>
      <c r="B81" s="2" t="s">
        <v>316</v>
      </c>
      <c r="C81" s="2" t="s">
        <v>317</v>
      </c>
      <c r="D81" s="219"/>
      <c r="E81" s="40">
        <v>2</v>
      </c>
      <c r="F81" s="216"/>
      <c r="G81" s="41">
        <f t="shared" si="2"/>
        <v>0</v>
      </c>
    </row>
    <row r="82" spans="1:7" ht="75" x14ac:dyDescent="0.25">
      <c r="A82" s="40" t="s">
        <v>318</v>
      </c>
      <c r="B82" s="2" t="s">
        <v>319</v>
      </c>
      <c r="C82" s="2" t="s">
        <v>320</v>
      </c>
      <c r="D82" s="219"/>
      <c r="E82" s="40">
        <v>30</v>
      </c>
      <c r="F82" s="216"/>
      <c r="G82" s="41">
        <f t="shared" si="2"/>
        <v>0</v>
      </c>
    </row>
    <row r="83" spans="1:7" ht="90" x14ac:dyDescent="0.25">
      <c r="A83" s="40" t="s">
        <v>321</v>
      </c>
      <c r="B83" s="2" t="s">
        <v>322</v>
      </c>
      <c r="C83" s="2" t="s">
        <v>323</v>
      </c>
      <c r="D83" s="219"/>
      <c r="E83" s="40">
        <v>10</v>
      </c>
      <c r="F83" s="216"/>
      <c r="G83" s="41">
        <f t="shared" si="2"/>
        <v>0</v>
      </c>
    </row>
    <row r="84" spans="1:7" ht="60" x14ac:dyDescent="0.25">
      <c r="A84" s="40" t="s">
        <v>99</v>
      </c>
      <c r="B84" s="2" t="s">
        <v>324</v>
      </c>
      <c r="C84" s="2" t="s">
        <v>325</v>
      </c>
      <c r="D84" s="220"/>
      <c r="E84" s="40">
        <v>36</v>
      </c>
      <c r="F84" s="216"/>
      <c r="G84" s="41">
        <f t="shared" si="2"/>
        <v>0</v>
      </c>
    </row>
    <row r="85" spans="1:7" ht="165" x14ac:dyDescent="0.25">
      <c r="A85" s="57" t="s">
        <v>326</v>
      </c>
      <c r="B85" s="58" t="s">
        <v>327</v>
      </c>
      <c r="C85" s="58" t="s">
        <v>328</v>
      </c>
      <c r="D85" s="221"/>
      <c r="E85" s="57">
        <v>1</v>
      </c>
      <c r="F85" s="222"/>
      <c r="G85" s="59">
        <f t="shared" si="2"/>
        <v>0</v>
      </c>
    </row>
    <row r="86" spans="1:7" ht="18.75" x14ac:dyDescent="0.3">
      <c r="A86" s="60" t="s">
        <v>329</v>
      </c>
      <c r="B86" s="46"/>
      <c r="C86" s="46"/>
      <c r="D86" s="46"/>
      <c r="E86" s="46"/>
      <c r="F86" s="46"/>
      <c r="G86" s="61">
        <f>SUM(G16:G85)</f>
        <v>0</v>
      </c>
    </row>
    <row r="87" spans="1:7" ht="15.75" thickBot="1" x14ac:dyDescent="0.3"/>
    <row r="88" spans="1:7" ht="27" thickBot="1" x14ac:dyDescent="0.45">
      <c r="A88" s="51" t="s">
        <v>103</v>
      </c>
      <c r="B88" s="52"/>
      <c r="C88" s="52"/>
      <c r="D88" s="52"/>
      <c r="E88" s="52"/>
      <c r="F88" s="52"/>
      <c r="G88" s="165">
        <f>H12+G86</f>
        <v>0</v>
      </c>
    </row>
  </sheetData>
  <sheetProtection algorithmName="SHA-512" hashValue="E5I3C/ovZ2mD5kmJFS2jVuSUGDJoit8Cuoj3hPBKgf/FrGMU2rDlIGZhGbtDGEmfaJw8Sb0tRATcT/J0raR75Q==" saltValue="VuOyEVU+IOtWnfm2emHSxg==" spinCount="100000" sheet="1" objects="1" scenarios="1" selectLockedCells="1"/>
  <mergeCells count="2">
    <mergeCell ref="A4:H4"/>
    <mergeCell ref="A14:G14"/>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C7DF3-9E6F-4046-8871-DD5868DBCB18}">
  <dimension ref="A1:F52"/>
  <sheetViews>
    <sheetView topLeftCell="A21" zoomScaleNormal="100" workbookViewId="0">
      <selection activeCell="C42" activeCellId="3" sqref="C11:C17 C21:C29 C33:C38 C42:C51"/>
    </sheetView>
  </sheetViews>
  <sheetFormatPr defaultRowHeight="15" x14ac:dyDescent="0.25"/>
  <cols>
    <col min="1" max="1" width="14.7109375" customWidth="1"/>
    <col min="2" max="2" width="74.5703125" bestFit="1" customWidth="1"/>
    <col min="3" max="4" width="10.85546875" customWidth="1"/>
    <col min="5" max="5" width="25.140625" customWidth="1"/>
  </cols>
  <sheetData>
    <row r="1" spans="1:6" ht="26.25" x14ac:dyDescent="0.4">
      <c r="A1" s="93" t="s">
        <v>330</v>
      </c>
      <c r="C1" s="5"/>
    </row>
    <row r="2" spans="1:6" ht="34.5" thickBot="1" x14ac:dyDescent="0.55000000000000004">
      <c r="A2" s="1"/>
    </row>
    <row r="3" spans="1:6" ht="21.75" thickBot="1" x14ac:dyDescent="0.3">
      <c r="A3" s="191" t="s">
        <v>331</v>
      </c>
      <c r="B3" s="191"/>
      <c r="C3" s="191"/>
      <c r="D3" s="191"/>
      <c r="E3" s="191"/>
    </row>
    <row r="4" spans="1:6" ht="38.25" x14ac:dyDescent="0.25">
      <c r="A4" s="48" t="s">
        <v>332</v>
      </c>
      <c r="B4" s="48" t="s">
        <v>333</v>
      </c>
      <c r="C4" s="12" t="s">
        <v>334</v>
      </c>
      <c r="D4" s="12" t="s">
        <v>335</v>
      </c>
      <c r="E4" s="12" t="s">
        <v>336</v>
      </c>
    </row>
    <row r="5" spans="1:6" ht="30" x14ac:dyDescent="0.25">
      <c r="A5" s="2" t="s">
        <v>337</v>
      </c>
      <c r="B5" s="7" t="s">
        <v>338</v>
      </c>
      <c r="C5" s="13"/>
      <c r="D5" s="96">
        <v>650</v>
      </c>
      <c r="E5" s="97">
        <f>C5*D5</f>
        <v>0</v>
      </c>
    </row>
    <row r="6" spans="1:6" ht="16.899999999999999" customHeight="1" x14ac:dyDescent="0.25">
      <c r="A6" s="2" t="s">
        <v>339</v>
      </c>
      <c r="B6" s="7" t="s">
        <v>340</v>
      </c>
      <c r="C6" s="13"/>
      <c r="D6" s="96">
        <v>300</v>
      </c>
      <c r="E6" s="97">
        <f t="shared" ref="E6:E7" si="0">C6*D6</f>
        <v>0</v>
      </c>
    </row>
    <row r="7" spans="1:6" ht="16.149999999999999" customHeight="1" x14ac:dyDescent="0.25">
      <c r="A7" s="2" t="s">
        <v>341</v>
      </c>
      <c r="B7" s="164" t="s">
        <v>340</v>
      </c>
      <c r="C7" s="13"/>
      <c r="D7" s="96">
        <v>90</v>
      </c>
      <c r="E7" s="97">
        <f t="shared" si="0"/>
        <v>0</v>
      </c>
    </row>
    <row r="8" spans="1:6" ht="33.950000000000003" customHeight="1" thickBot="1" x14ac:dyDescent="0.55000000000000004">
      <c r="A8" s="1"/>
    </row>
    <row r="9" spans="1:6" ht="21.6" customHeight="1" x14ac:dyDescent="0.25">
      <c r="A9" s="191" t="s">
        <v>342</v>
      </c>
      <c r="B9" s="191"/>
      <c r="C9" s="191"/>
      <c r="D9" s="191"/>
      <c r="E9" s="191"/>
      <c r="F9" s="3"/>
    </row>
    <row r="10" spans="1:6" ht="47.25" x14ac:dyDescent="0.25">
      <c r="A10" s="36" t="s">
        <v>332</v>
      </c>
      <c r="B10" s="36" t="s">
        <v>333</v>
      </c>
      <c r="C10" s="102" t="s">
        <v>334</v>
      </c>
      <c r="D10" s="102" t="s">
        <v>335</v>
      </c>
      <c r="E10" s="102" t="s">
        <v>336</v>
      </c>
    </row>
    <row r="11" spans="1:6" ht="14.45" customHeight="1" x14ac:dyDescent="0.25">
      <c r="A11" s="6" t="s">
        <v>48</v>
      </c>
      <c r="B11" s="7" t="s">
        <v>343</v>
      </c>
      <c r="C11" s="223">
        <v>0</v>
      </c>
      <c r="D11" s="96">
        <v>20</v>
      </c>
      <c r="E11" s="97">
        <f>C11*D11</f>
        <v>0</v>
      </c>
    </row>
    <row r="12" spans="1:6" x14ac:dyDescent="0.25">
      <c r="A12" s="6" t="s">
        <v>48</v>
      </c>
      <c r="B12" s="7" t="s">
        <v>344</v>
      </c>
      <c r="C12" s="223">
        <v>0</v>
      </c>
      <c r="D12" s="96">
        <v>10</v>
      </c>
      <c r="E12" s="97">
        <f t="shared" ref="E12:E17" si="1">C12*D12</f>
        <v>0</v>
      </c>
    </row>
    <row r="13" spans="1:6" x14ac:dyDescent="0.25">
      <c r="A13" s="6" t="s">
        <v>48</v>
      </c>
      <c r="B13" s="7" t="s">
        <v>345</v>
      </c>
      <c r="C13" s="223">
        <v>0</v>
      </c>
      <c r="D13" s="96">
        <v>5</v>
      </c>
      <c r="E13" s="97">
        <f t="shared" si="1"/>
        <v>0</v>
      </c>
    </row>
    <row r="14" spans="1:6" x14ac:dyDescent="0.25">
      <c r="A14" s="6" t="s">
        <v>48</v>
      </c>
      <c r="B14" s="7" t="s">
        <v>346</v>
      </c>
      <c r="C14" s="223">
        <v>0</v>
      </c>
      <c r="D14" s="96">
        <v>5</v>
      </c>
      <c r="E14" s="97">
        <f t="shared" si="1"/>
        <v>0</v>
      </c>
    </row>
    <row r="15" spans="1:6" x14ac:dyDescent="0.25">
      <c r="A15" s="6" t="s">
        <v>48</v>
      </c>
      <c r="B15" s="7" t="s">
        <v>347</v>
      </c>
      <c r="C15" s="223">
        <v>0</v>
      </c>
      <c r="D15" s="96">
        <v>5</v>
      </c>
      <c r="E15" s="97">
        <f t="shared" si="1"/>
        <v>0</v>
      </c>
    </row>
    <row r="16" spans="1:6" x14ac:dyDescent="0.25">
      <c r="A16" s="6" t="s">
        <v>48</v>
      </c>
      <c r="B16" s="7" t="s">
        <v>348</v>
      </c>
      <c r="C16" s="223">
        <v>0</v>
      </c>
      <c r="D16" s="96">
        <v>5</v>
      </c>
      <c r="E16" s="97">
        <f t="shared" si="1"/>
        <v>0</v>
      </c>
    </row>
    <row r="17" spans="1:6" x14ac:dyDescent="0.25">
      <c r="A17" s="6" t="s">
        <v>48</v>
      </c>
      <c r="B17" s="7" t="s">
        <v>349</v>
      </c>
      <c r="C17" s="223">
        <v>0</v>
      </c>
      <c r="D17" s="96">
        <v>5</v>
      </c>
      <c r="E17" s="97">
        <f t="shared" si="1"/>
        <v>0</v>
      </c>
    </row>
    <row r="18" spans="1:6" ht="15.75" thickBot="1" x14ac:dyDescent="0.3">
      <c r="A18" s="15"/>
      <c r="B18" s="15"/>
      <c r="C18" s="16"/>
      <c r="D18" s="16"/>
      <c r="E18" s="16"/>
      <c r="F18" s="4"/>
    </row>
    <row r="19" spans="1:6" ht="21.6" customHeight="1" x14ac:dyDescent="0.25">
      <c r="A19" s="191" t="s">
        <v>350</v>
      </c>
      <c r="B19" s="191"/>
      <c r="C19" s="191"/>
      <c r="D19" s="191"/>
      <c r="E19" s="191"/>
      <c r="F19" s="4"/>
    </row>
    <row r="20" spans="1:6" ht="47.25" x14ac:dyDescent="0.25">
      <c r="A20" s="36" t="s">
        <v>332</v>
      </c>
      <c r="B20" s="36" t="s">
        <v>333</v>
      </c>
      <c r="C20" s="102" t="s">
        <v>334</v>
      </c>
      <c r="D20" s="102" t="s">
        <v>335</v>
      </c>
      <c r="E20" s="102" t="s">
        <v>336</v>
      </c>
    </row>
    <row r="21" spans="1:6" x14ac:dyDescent="0.25">
      <c r="A21" s="10" t="s">
        <v>58</v>
      </c>
      <c r="B21" s="8" t="s">
        <v>351</v>
      </c>
      <c r="C21" s="223">
        <v>0</v>
      </c>
      <c r="D21" s="96">
        <v>20</v>
      </c>
      <c r="E21" s="97">
        <f t="shared" ref="E21:E29" si="2">C21*D21</f>
        <v>0</v>
      </c>
    </row>
    <row r="22" spans="1:6" ht="14.45" customHeight="1" x14ac:dyDescent="0.25">
      <c r="A22" s="10" t="s">
        <v>58</v>
      </c>
      <c r="B22" s="7" t="s">
        <v>344</v>
      </c>
      <c r="C22" s="223">
        <v>0</v>
      </c>
      <c r="D22" s="96">
        <v>15</v>
      </c>
      <c r="E22" s="97">
        <f t="shared" si="2"/>
        <v>0</v>
      </c>
    </row>
    <row r="23" spans="1:6" x14ac:dyDescent="0.25">
      <c r="A23" s="10" t="s">
        <v>58</v>
      </c>
      <c r="B23" s="7" t="s">
        <v>352</v>
      </c>
      <c r="C23" s="223">
        <v>0</v>
      </c>
      <c r="D23" s="96">
        <v>15</v>
      </c>
      <c r="E23" s="97">
        <f t="shared" si="2"/>
        <v>0</v>
      </c>
    </row>
    <row r="24" spans="1:6" x14ac:dyDescent="0.25">
      <c r="A24" s="10" t="s">
        <v>58</v>
      </c>
      <c r="B24" s="8" t="s">
        <v>353</v>
      </c>
      <c r="C24" s="223">
        <v>0</v>
      </c>
      <c r="D24" s="96">
        <v>5</v>
      </c>
      <c r="E24" s="97">
        <f t="shared" si="2"/>
        <v>0</v>
      </c>
    </row>
    <row r="25" spans="1:6" x14ac:dyDescent="0.25">
      <c r="A25" s="10" t="s">
        <v>58</v>
      </c>
      <c r="B25" s="7" t="s">
        <v>348</v>
      </c>
      <c r="C25" s="223">
        <v>0</v>
      </c>
      <c r="D25" s="96">
        <v>5</v>
      </c>
      <c r="E25" s="97">
        <f t="shared" si="2"/>
        <v>0</v>
      </c>
    </row>
    <row r="26" spans="1:6" x14ac:dyDescent="0.25">
      <c r="A26" s="10" t="s">
        <v>58</v>
      </c>
      <c r="B26" s="7" t="s">
        <v>349</v>
      </c>
      <c r="C26" s="223">
        <v>0</v>
      </c>
      <c r="D26" s="96">
        <v>5</v>
      </c>
      <c r="E26" s="97">
        <f t="shared" si="2"/>
        <v>0</v>
      </c>
    </row>
    <row r="27" spans="1:6" x14ac:dyDescent="0.25">
      <c r="A27" s="10" t="s">
        <v>58</v>
      </c>
      <c r="B27" s="7" t="s">
        <v>354</v>
      </c>
      <c r="C27" s="223">
        <v>0</v>
      </c>
      <c r="D27" s="96">
        <v>5</v>
      </c>
      <c r="E27" s="97">
        <f t="shared" si="2"/>
        <v>0</v>
      </c>
    </row>
    <row r="28" spans="1:6" x14ac:dyDescent="0.25">
      <c r="A28" s="10" t="s">
        <v>58</v>
      </c>
      <c r="B28" s="8" t="s">
        <v>355</v>
      </c>
      <c r="C28" s="223">
        <v>0</v>
      </c>
      <c r="D28" s="96">
        <v>5</v>
      </c>
      <c r="E28" s="97">
        <f t="shared" si="2"/>
        <v>0</v>
      </c>
      <c r="F28" s="4"/>
    </row>
    <row r="29" spans="1:6" ht="21.6" customHeight="1" x14ac:dyDescent="0.25">
      <c r="A29" s="11" t="s">
        <v>58</v>
      </c>
      <c r="B29" s="9" t="s">
        <v>356</v>
      </c>
      <c r="C29" s="224">
        <v>0</v>
      </c>
      <c r="D29" s="96">
        <v>5</v>
      </c>
      <c r="E29" s="97">
        <f t="shared" si="2"/>
        <v>0</v>
      </c>
      <c r="F29" s="4"/>
    </row>
    <row r="30" spans="1:6" x14ac:dyDescent="0.25">
      <c r="A30" s="14"/>
      <c r="B30" s="14"/>
      <c r="C30" s="14"/>
      <c r="D30" s="14"/>
      <c r="E30" s="14"/>
      <c r="F30" s="4"/>
    </row>
    <row r="31" spans="1:6" ht="21.75" thickBot="1" x14ac:dyDescent="0.3">
      <c r="A31" s="191" t="s">
        <v>357</v>
      </c>
      <c r="B31" s="191"/>
      <c r="C31" s="191"/>
      <c r="D31" s="191"/>
      <c r="E31" s="191"/>
    </row>
    <row r="32" spans="1:6" ht="47.25" x14ac:dyDescent="0.25">
      <c r="A32" s="36" t="s">
        <v>332</v>
      </c>
      <c r="B32" s="36" t="s">
        <v>333</v>
      </c>
      <c r="C32" s="102" t="s">
        <v>334</v>
      </c>
      <c r="D32" s="102" t="s">
        <v>335</v>
      </c>
      <c r="E32" s="102" t="s">
        <v>336</v>
      </c>
    </row>
    <row r="33" spans="1:6" ht="14.45" customHeight="1" x14ac:dyDescent="0.25">
      <c r="A33" s="6" t="s">
        <v>69</v>
      </c>
      <c r="B33" s="7" t="s">
        <v>351</v>
      </c>
      <c r="C33" s="223">
        <v>0</v>
      </c>
      <c r="D33" s="96">
        <v>5</v>
      </c>
      <c r="E33" s="97">
        <f t="shared" ref="E33:E38" si="3">C33*D33</f>
        <v>0</v>
      </c>
    </row>
    <row r="34" spans="1:6" x14ac:dyDescent="0.25">
      <c r="A34" s="6" t="s">
        <v>69</v>
      </c>
      <c r="B34" s="7" t="s">
        <v>344</v>
      </c>
      <c r="C34" s="223">
        <v>0</v>
      </c>
      <c r="D34" s="96">
        <v>10</v>
      </c>
      <c r="E34" s="97">
        <f t="shared" si="3"/>
        <v>0</v>
      </c>
    </row>
    <row r="35" spans="1:6" x14ac:dyDescent="0.25">
      <c r="A35" s="6" t="s">
        <v>69</v>
      </c>
      <c r="B35" s="7" t="s">
        <v>358</v>
      </c>
      <c r="C35" s="223">
        <v>0</v>
      </c>
      <c r="D35" s="96">
        <v>10</v>
      </c>
      <c r="E35" s="97">
        <f t="shared" si="3"/>
        <v>0</v>
      </c>
    </row>
    <row r="36" spans="1:6" x14ac:dyDescent="0.25">
      <c r="A36" s="6" t="s">
        <v>69</v>
      </c>
      <c r="B36" s="7" t="s">
        <v>348</v>
      </c>
      <c r="C36" s="223">
        <v>0</v>
      </c>
      <c r="D36" s="96">
        <v>5</v>
      </c>
      <c r="E36" s="97">
        <f t="shared" si="3"/>
        <v>0</v>
      </c>
      <c r="F36" s="4"/>
    </row>
    <row r="37" spans="1:6" x14ac:dyDescent="0.25">
      <c r="A37" s="6" t="s">
        <v>69</v>
      </c>
      <c r="B37" s="7" t="s">
        <v>349</v>
      </c>
      <c r="C37" s="223">
        <v>0</v>
      </c>
      <c r="D37" s="96">
        <v>5</v>
      </c>
      <c r="E37" s="97">
        <f t="shared" si="3"/>
        <v>0</v>
      </c>
      <c r="F37" s="4"/>
    </row>
    <row r="38" spans="1:6" x14ac:dyDescent="0.25">
      <c r="A38" s="6" t="s">
        <v>69</v>
      </c>
      <c r="B38" s="7" t="s">
        <v>354</v>
      </c>
      <c r="C38" s="223">
        <v>0</v>
      </c>
      <c r="D38" s="96">
        <v>5</v>
      </c>
      <c r="E38" s="97">
        <f t="shared" si="3"/>
        <v>0</v>
      </c>
      <c r="F38" s="4"/>
    </row>
    <row r="39" spans="1:6" ht="15.75" thickBot="1" x14ac:dyDescent="0.3">
      <c r="A39" s="14"/>
      <c r="B39" s="14"/>
      <c r="C39" s="14"/>
      <c r="D39" s="14"/>
      <c r="E39" s="14"/>
    </row>
    <row r="40" spans="1:6" ht="21.75" thickBot="1" x14ac:dyDescent="0.3">
      <c r="A40" s="191" t="s">
        <v>359</v>
      </c>
      <c r="B40" s="191"/>
      <c r="C40" s="191"/>
      <c r="D40" s="191"/>
      <c r="E40" s="191"/>
    </row>
    <row r="41" spans="1:6" ht="47.25" x14ac:dyDescent="0.25">
      <c r="A41" s="36" t="s">
        <v>332</v>
      </c>
      <c r="B41" s="36" t="s">
        <v>333</v>
      </c>
      <c r="C41" s="102" t="s">
        <v>334</v>
      </c>
      <c r="D41" s="102" t="s">
        <v>335</v>
      </c>
      <c r="E41" s="102" t="s">
        <v>336</v>
      </c>
    </row>
    <row r="42" spans="1:6" x14ac:dyDescent="0.25">
      <c r="A42" s="6" t="s">
        <v>40</v>
      </c>
      <c r="B42" s="8" t="s">
        <v>360</v>
      </c>
      <c r="C42" s="223">
        <v>0</v>
      </c>
      <c r="D42" s="96">
        <v>5</v>
      </c>
      <c r="E42" s="97">
        <f t="shared" ref="E42:E51" si="4">C42*D42</f>
        <v>0</v>
      </c>
    </row>
    <row r="43" spans="1:6" x14ac:dyDescent="0.25">
      <c r="A43" s="6" t="s">
        <v>40</v>
      </c>
      <c r="B43" s="8" t="s">
        <v>361</v>
      </c>
      <c r="C43" s="223">
        <v>0</v>
      </c>
      <c r="D43" s="96">
        <v>5</v>
      </c>
      <c r="E43" s="97">
        <f t="shared" si="4"/>
        <v>0</v>
      </c>
    </row>
    <row r="44" spans="1:6" x14ac:dyDescent="0.25">
      <c r="A44" s="6" t="s">
        <v>40</v>
      </c>
      <c r="B44" s="8" t="s">
        <v>362</v>
      </c>
      <c r="C44" s="223">
        <v>0</v>
      </c>
      <c r="D44" s="96">
        <v>5</v>
      </c>
      <c r="E44" s="97">
        <f t="shared" si="4"/>
        <v>0</v>
      </c>
    </row>
    <row r="45" spans="1:6" x14ac:dyDescent="0.25">
      <c r="A45" s="6" t="s">
        <v>40</v>
      </c>
      <c r="B45" s="8" t="s">
        <v>363</v>
      </c>
      <c r="C45" s="223">
        <v>0</v>
      </c>
      <c r="D45" s="96">
        <v>15</v>
      </c>
      <c r="E45" s="97">
        <f t="shared" si="4"/>
        <v>0</v>
      </c>
    </row>
    <row r="46" spans="1:6" x14ac:dyDescent="0.25">
      <c r="A46" s="6" t="s">
        <v>40</v>
      </c>
      <c r="B46" s="8" t="s">
        <v>364</v>
      </c>
      <c r="C46" s="223">
        <v>0</v>
      </c>
      <c r="D46" s="96">
        <v>15</v>
      </c>
      <c r="E46" s="97">
        <f t="shared" si="4"/>
        <v>0</v>
      </c>
    </row>
    <row r="47" spans="1:6" x14ac:dyDescent="0.25">
      <c r="A47" s="6" t="s">
        <v>40</v>
      </c>
      <c r="B47" s="8" t="s">
        <v>365</v>
      </c>
      <c r="C47" s="223">
        <v>0</v>
      </c>
      <c r="D47" s="96">
        <v>10</v>
      </c>
      <c r="E47" s="97">
        <f t="shared" si="4"/>
        <v>0</v>
      </c>
    </row>
    <row r="48" spans="1:6" x14ac:dyDescent="0.25">
      <c r="A48" s="6" t="s">
        <v>40</v>
      </c>
      <c r="B48" s="8" t="s">
        <v>366</v>
      </c>
      <c r="C48" s="223">
        <v>0</v>
      </c>
      <c r="D48" s="96">
        <v>5</v>
      </c>
      <c r="E48" s="97">
        <f t="shared" si="4"/>
        <v>0</v>
      </c>
      <c r="F48" s="4"/>
    </row>
    <row r="49" spans="1:6" x14ac:dyDescent="0.25">
      <c r="A49" s="6" t="s">
        <v>40</v>
      </c>
      <c r="B49" s="8" t="s">
        <v>367</v>
      </c>
      <c r="C49" s="223">
        <v>0</v>
      </c>
      <c r="D49" s="96">
        <v>10</v>
      </c>
      <c r="E49" s="97">
        <f t="shared" si="4"/>
        <v>0</v>
      </c>
    </row>
    <row r="50" spans="1:6" x14ac:dyDescent="0.25">
      <c r="A50" s="6" t="s">
        <v>40</v>
      </c>
      <c r="B50" s="8" t="s">
        <v>368</v>
      </c>
      <c r="C50" s="223">
        <v>0</v>
      </c>
      <c r="D50" s="96">
        <v>5</v>
      </c>
      <c r="E50" s="97">
        <f t="shared" si="4"/>
        <v>0</v>
      </c>
    </row>
    <row r="51" spans="1:6" ht="15.75" thickBot="1" x14ac:dyDescent="0.3">
      <c r="A51" s="101" t="s">
        <v>40</v>
      </c>
      <c r="B51" s="18" t="s">
        <v>369</v>
      </c>
      <c r="C51" s="225">
        <v>0</v>
      </c>
      <c r="D51" s="166">
        <v>15</v>
      </c>
      <c r="E51" s="167">
        <f t="shared" si="4"/>
        <v>0</v>
      </c>
    </row>
    <row r="52" spans="1:6" ht="27" thickBot="1" x14ac:dyDescent="0.45">
      <c r="A52" s="51" t="s">
        <v>370</v>
      </c>
      <c r="B52" s="168"/>
      <c r="C52" s="169"/>
      <c r="D52" s="169"/>
      <c r="E52" s="170">
        <f>SUM(E42:E51,E33:E38,E21:E29,E11:E17,E5:E7)</f>
        <v>0</v>
      </c>
      <c r="F52" s="49"/>
    </row>
  </sheetData>
  <sheetProtection algorithmName="SHA-512" hashValue="DhP/eCSsWxz9u8k7yfSXRWlYZ6zwcWw8e+JTteXNEbMs1tZrUzBn1etsAQpSlxF4146FaxxByg1cN+2aAUnCcQ==" saltValue="AmQWwEfU2RDsT6ICID5vOA==" spinCount="100000" sheet="1" objects="1" scenarios="1" selectLockedCells="1"/>
  <mergeCells count="5">
    <mergeCell ref="A3:E3"/>
    <mergeCell ref="A40:E40"/>
    <mergeCell ref="A31:E31"/>
    <mergeCell ref="A19:E19"/>
    <mergeCell ref="A9:E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5887-F76B-462E-9AEF-F2C72F9B653E}">
  <dimension ref="A1:E13"/>
  <sheetViews>
    <sheetView workbookViewId="0">
      <selection activeCell="C10" sqref="C10"/>
    </sheetView>
  </sheetViews>
  <sheetFormatPr defaultRowHeight="15" x14ac:dyDescent="0.25"/>
  <cols>
    <col min="1" max="1" width="53.85546875" bestFit="1" customWidth="1"/>
    <col min="2" max="2" width="13.5703125" customWidth="1"/>
    <col min="3" max="3" width="13.85546875" bestFit="1" customWidth="1"/>
    <col min="4" max="4" width="27.5703125" customWidth="1"/>
  </cols>
  <sheetData>
    <row r="1" spans="1:5" ht="26.25" x14ac:dyDescent="0.4">
      <c r="A1" s="93" t="s">
        <v>371</v>
      </c>
      <c r="B1" s="5"/>
    </row>
    <row r="2" spans="1:5" ht="33.75" x14ac:dyDescent="0.5">
      <c r="A2" s="1"/>
    </row>
    <row r="3" spans="1:5" ht="21" customHeight="1" x14ac:dyDescent="0.25">
      <c r="A3" s="187" t="s">
        <v>372</v>
      </c>
      <c r="B3" s="188"/>
      <c r="C3" s="188"/>
      <c r="D3" s="188"/>
    </row>
    <row r="4" spans="1:5" ht="41.45" customHeight="1" x14ac:dyDescent="0.25">
      <c r="A4" s="196" t="s">
        <v>333</v>
      </c>
      <c r="B4" s="198" t="s">
        <v>373</v>
      </c>
      <c r="C4" s="198" t="s">
        <v>374</v>
      </c>
      <c r="D4" s="198" t="s">
        <v>375</v>
      </c>
    </row>
    <row r="5" spans="1:5" x14ac:dyDescent="0.25">
      <c r="A5" s="197"/>
      <c r="B5" s="198"/>
      <c r="C5" s="199"/>
      <c r="D5" s="199"/>
    </row>
    <row r="6" spans="1:5" x14ac:dyDescent="0.25">
      <c r="A6" s="6" t="s">
        <v>376</v>
      </c>
      <c r="B6" s="99">
        <v>100</v>
      </c>
      <c r="C6" s="226">
        <v>0</v>
      </c>
      <c r="D6" s="45">
        <f>B6*C6</f>
        <v>0</v>
      </c>
    </row>
    <row r="7" spans="1:5" x14ac:dyDescent="0.25">
      <c r="A7" s="124" t="s">
        <v>377</v>
      </c>
      <c r="B7" s="99">
        <v>40</v>
      </c>
      <c r="C7" s="226">
        <v>0</v>
      </c>
      <c r="D7" s="45">
        <f t="shared" ref="D7:D8" si="0">B7*C7</f>
        <v>0</v>
      </c>
    </row>
    <row r="8" spans="1:5" x14ac:dyDescent="0.25">
      <c r="A8" s="124" t="s">
        <v>378</v>
      </c>
      <c r="B8" s="99">
        <v>10</v>
      </c>
      <c r="C8" s="226">
        <v>0</v>
      </c>
      <c r="D8" s="45">
        <f t="shared" si="0"/>
        <v>0</v>
      </c>
    </row>
    <row r="9" spans="1:5" x14ac:dyDescent="0.25">
      <c r="A9" s="98" t="s">
        <v>379</v>
      </c>
      <c r="B9" s="99">
        <v>10</v>
      </c>
      <c r="C9" s="226">
        <v>0</v>
      </c>
      <c r="D9" s="123">
        <f t="shared" ref="D9:D11" si="1">B9*C9</f>
        <v>0</v>
      </c>
    </row>
    <row r="10" spans="1:5" x14ac:dyDescent="0.25">
      <c r="A10" s="44" t="s">
        <v>380</v>
      </c>
      <c r="B10" s="99">
        <v>100</v>
      </c>
      <c r="C10" s="226">
        <v>0</v>
      </c>
      <c r="D10" s="45">
        <f t="shared" si="1"/>
        <v>0</v>
      </c>
    </row>
    <row r="11" spans="1:5" ht="15.75" thickBot="1" x14ac:dyDescent="0.3">
      <c r="A11" s="171" t="s">
        <v>381</v>
      </c>
      <c r="B11" s="172">
        <v>30</v>
      </c>
      <c r="C11" s="227">
        <v>0</v>
      </c>
      <c r="D11" s="173">
        <f t="shared" si="1"/>
        <v>0</v>
      </c>
    </row>
    <row r="12" spans="1:5" ht="27" thickBot="1" x14ac:dyDescent="0.45">
      <c r="A12" s="51" t="s">
        <v>382</v>
      </c>
      <c r="B12" s="52"/>
      <c r="C12" s="52"/>
      <c r="D12" s="165">
        <f>SUM(D6:D11)</f>
        <v>0</v>
      </c>
      <c r="E12" s="49"/>
    </row>
    <row r="13" spans="1:5" x14ac:dyDescent="0.25">
      <c r="A13" t="s">
        <v>383</v>
      </c>
    </row>
  </sheetData>
  <sheetProtection algorithmName="SHA-512" hashValue="FPH5TjV/e9RvQvu10v+5RAuStDOvJy2xfjcPbmMSmC3hwWuchFrgbraFOH+c64yMb1HSuZ1efryE2wAg2fQ46A==" saltValue="OeKjQedbXUEHHbP/u4NSfw==" spinCount="100000" sheet="1" objects="1" scenarios="1" selectLockedCells="1"/>
  <mergeCells count="5">
    <mergeCell ref="A4:A5"/>
    <mergeCell ref="B4:B5"/>
    <mergeCell ref="C4:C5"/>
    <mergeCell ref="D4:D5"/>
    <mergeCell ref="A3:D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3B7F8-E363-41CC-BFFA-B7B99FB23C6C}">
  <dimension ref="A1:E13"/>
  <sheetViews>
    <sheetView zoomScaleNormal="100" workbookViewId="0">
      <selection activeCell="B7" sqref="B7"/>
    </sheetView>
  </sheetViews>
  <sheetFormatPr defaultRowHeight="15" x14ac:dyDescent="0.25"/>
  <cols>
    <col min="1" max="1" width="43.140625" customWidth="1"/>
    <col min="2" max="2" width="23.140625" customWidth="1"/>
    <col min="3" max="3" width="27.7109375" customWidth="1"/>
    <col min="4" max="4" width="23.140625" customWidth="1"/>
  </cols>
  <sheetData>
    <row r="1" spans="1:5" ht="26.25" x14ac:dyDescent="0.4">
      <c r="A1" s="93" t="s">
        <v>384</v>
      </c>
      <c r="C1" s="5"/>
    </row>
    <row r="2" spans="1:5" ht="26.25" x14ac:dyDescent="0.4">
      <c r="A2" s="93"/>
      <c r="C2" s="5"/>
    </row>
    <row r="3" spans="1:5" ht="21" x14ac:dyDescent="0.25">
      <c r="A3" s="187" t="s">
        <v>384</v>
      </c>
      <c r="B3" s="188"/>
      <c r="C3" s="188"/>
    </row>
    <row r="4" spans="1:5" ht="31.5" x14ac:dyDescent="0.25">
      <c r="A4" s="36" t="s">
        <v>333</v>
      </c>
      <c r="B4" s="103" t="s">
        <v>385</v>
      </c>
      <c r="C4" s="103" t="s">
        <v>39</v>
      </c>
    </row>
    <row r="5" spans="1:5" ht="45" x14ac:dyDescent="0.25">
      <c r="A5" s="104" t="s">
        <v>386</v>
      </c>
      <c r="B5" s="216"/>
      <c r="C5" s="105">
        <f>B5</f>
        <v>0</v>
      </c>
      <c r="E5" s="5"/>
    </row>
    <row r="6" spans="1:5" ht="60" x14ac:dyDescent="0.25">
      <c r="A6" s="104" t="s">
        <v>387</v>
      </c>
      <c r="B6" s="216"/>
      <c r="C6" s="105"/>
      <c r="E6" s="5"/>
    </row>
    <row r="7" spans="1:5" ht="75.75" thickBot="1" x14ac:dyDescent="0.3">
      <c r="A7" s="174" t="s">
        <v>388</v>
      </c>
      <c r="B7" s="222"/>
      <c r="C7" s="175"/>
      <c r="E7" s="5"/>
    </row>
    <row r="8" spans="1:5" ht="27" thickBot="1" x14ac:dyDescent="0.45">
      <c r="A8" s="51" t="s">
        <v>382</v>
      </c>
      <c r="B8" s="176"/>
      <c r="C8" s="177">
        <f>SUM(C5:C7)</f>
        <v>0</v>
      </c>
    </row>
    <row r="10" spans="1:5" ht="31.5" x14ac:dyDescent="0.25">
      <c r="A10" s="25" t="s">
        <v>333</v>
      </c>
      <c r="B10" s="103" t="s">
        <v>389</v>
      </c>
    </row>
    <row r="11" spans="1:5" ht="60" x14ac:dyDescent="0.25">
      <c r="A11" s="117" t="s">
        <v>390</v>
      </c>
      <c r="B11" s="216"/>
    </row>
    <row r="13" spans="1:5" x14ac:dyDescent="0.25">
      <c r="A13" s="118" t="s">
        <v>391</v>
      </c>
    </row>
  </sheetData>
  <sheetProtection algorithmName="SHA-512" hashValue="Drct3XMlqj6kE3zSU99cWcjjUWzJmiutxJBP3nd9Pvlv006+BFCUvNUWcUehvmEKBy8oJnJvj23ckldyJFgXNQ==" saltValue="oxqKmmJ/zrldgAkXgu3NYA==" spinCount="100000" sheet="1" objects="1" scenarios="1" selectLockedCells="1"/>
  <mergeCells count="1">
    <mergeCell ref="A3:C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6CEA4-4919-4712-81EA-B4C14173C238}">
  <dimension ref="A1:C13"/>
  <sheetViews>
    <sheetView workbookViewId="0">
      <selection activeCell="B22" sqref="B22"/>
    </sheetView>
  </sheetViews>
  <sheetFormatPr defaultRowHeight="15" x14ac:dyDescent="0.25"/>
  <cols>
    <col min="1" max="1" width="34.85546875" bestFit="1" customWidth="1"/>
    <col min="2" max="2" width="44.42578125" customWidth="1"/>
  </cols>
  <sheetData>
    <row r="1" spans="1:3" ht="26.25" x14ac:dyDescent="0.4">
      <c r="A1" s="93" t="s">
        <v>392</v>
      </c>
    </row>
    <row r="2" spans="1:3" ht="26.25" x14ac:dyDescent="0.4">
      <c r="A2" s="93"/>
    </row>
    <row r="3" spans="1:3" ht="21" customHeight="1" x14ac:dyDescent="0.25">
      <c r="A3" s="106" t="s">
        <v>393</v>
      </c>
      <c r="B3" s="107"/>
    </row>
    <row r="4" spans="1:3" ht="15.75" x14ac:dyDescent="0.25">
      <c r="A4" s="25" t="s">
        <v>394</v>
      </c>
      <c r="B4" s="22" t="s">
        <v>139</v>
      </c>
    </row>
    <row r="5" spans="1:3" x14ac:dyDescent="0.25">
      <c r="A5" s="19" t="s">
        <v>395</v>
      </c>
      <c r="B5" s="24">
        <f>'1. Refurbished'!H30</f>
        <v>0</v>
      </c>
    </row>
    <row r="6" spans="1:3" x14ac:dyDescent="0.25">
      <c r="A6" s="19" t="s">
        <v>396</v>
      </c>
      <c r="B6" s="24">
        <f>'3.Nieuw circulair'!G88</f>
        <v>0</v>
      </c>
    </row>
    <row r="7" spans="1:3" x14ac:dyDescent="0.25">
      <c r="A7" s="19" t="s">
        <v>397</v>
      </c>
      <c r="B7" s="24">
        <f>('4. Preventief Correctief'!E52)*10</f>
        <v>0</v>
      </c>
    </row>
    <row r="8" spans="1:3" x14ac:dyDescent="0.25">
      <c r="A8" s="19" t="s">
        <v>398</v>
      </c>
      <c r="B8" s="24">
        <f>('5. Thuiswerkplek'!D12)*10</f>
        <v>0</v>
      </c>
    </row>
    <row r="9" spans="1:3" ht="15.75" thickBot="1" x14ac:dyDescent="0.3">
      <c r="A9" s="178" t="s">
        <v>399</v>
      </c>
      <c r="B9" s="179">
        <f>'6. Project nieuw gemeentehuis'!C8</f>
        <v>0</v>
      </c>
    </row>
    <row r="10" spans="1:3" ht="27" thickBot="1" x14ac:dyDescent="0.45">
      <c r="A10" s="51" t="s">
        <v>382</v>
      </c>
      <c r="B10" s="177">
        <f>SUM(B5:B9)</f>
        <v>0</v>
      </c>
      <c r="C10" t="str">
        <f>IF(OR(B5+B6&gt;2700000,B7&gt;300000,B8&gt;500000,B10&gt;3600000),"Ongeldig","")</f>
        <v/>
      </c>
    </row>
    <row r="12" spans="1:3" ht="25.9" customHeight="1" x14ac:dyDescent="0.25"/>
    <row r="13" spans="1:3" x14ac:dyDescent="0.25">
      <c r="B13" s="161"/>
    </row>
  </sheetData>
  <sheetProtection algorithmName="SHA-512" hashValue="pijy5jNcm0b7iMLG62a4Amy0j1RRE5V4ld6B2m3s7qchGwY9JxB5fI0l/hAZN4n3C4nrCOkywktUG+tMEDk0FQ==" saltValue="Hm6NqwVVnqa4vkUKl15G9w==" spinCount="100000" sheet="1" objects="1" scenarios="1" selectLockedCells="1" selectUnlockedCell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A82D-5E84-477E-845D-75468D318865}">
  <sheetPr>
    <tabColor theme="9" tint="0.79998168889431442"/>
  </sheetPr>
  <dimension ref="A1:BF180"/>
  <sheetViews>
    <sheetView tabSelected="1" zoomScale="84" zoomScaleNormal="170" workbookViewId="0">
      <pane ySplit="5" topLeftCell="A6" activePane="bottomLeft" state="frozen"/>
      <selection activeCell="D25" sqref="D25"/>
      <selection pane="bottomLeft" activeCell="D22" sqref="D22"/>
    </sheetView>
  </sheetViews>
  <sheetFormatPr defaultColWidth="0" defaultRowHeight="12" customHeight="1" zeroHeight="1" x14ac:dyDescent="0.2"/>
  <cols>
    <col min="1" max="1" width="2.140625" style="160" customWidth="1"/>
    <col min="2" max="2" width="21.5703125" style="128" customWidth="1"/>
    <col min="3" max="3" width="46.42578125" style="128" customWidth="1"/>
    <col min="4" max="4" width="16.85546875" style="128" customWidth="1"/>
    <col min="5" max="5" width="12.140625" style="128" customWidth="1"/>
    <col min="6" max="6" width="11" style="128" bestFit="1" customWidth="1"/>
    <col min="7" max="8" width="11" style="128" customWidth="1"/>
    <col min="9" max="9" width="10" style="128" bestFit="1" customWidth="1"/>
    <col min="10" max="10" width="3.5703125" style="128" customWidth="1"/>
    <col min="11" max="11" width="8.85546875" style="128" customWidth="1"/>
    <col min="12" max="12" width="21.5703125" style="128" hidden="1" customWidth="1"/>
    <col min="13" max="13" width="12.5703125" style="128" hidden="1" customWidth="1"/>
    <col min="14" max="14" width="10.140625" style="128" hidden="1" customWidth="1"/>
    <col min="15" max="15" width="16.5703125" style="128" hidden="1" customWidth="1"/>
    <col min="16" max="16" width="4.85546875" style="128" hidden="1" customWidth="1"/>
    <col min="17" max="17" width="6.5703125" style="128" hidden="1" customWidth="1"/>
    <col min="18" max="18" width="13.42578125" style="128" hidden="1" customWidth="1"/>
    <col min="19" max="19" width="12.42578125" style="128" hidden="1" customWidth="1"/>
    <col min="20" max="20" width="22.5703125" style="128" hidden="1" customWidth="1"/>
    <col min="21" max="21" width="1.42578125" style="128" hidden="1" customWidth="1"/>
    <col min="22" max="22" width="26.42578125" style="128" hidden="1" customWidth="1"/>
    <col min="23" max="23" width="12.5703125" style="128" hidden="1" customWidth="1"/>
    <col min="24" max="24" width="8.85546875" style="128" hidden="1" customWidth="1"/>
    <col min="25" max="25" width="2.42578125" style="128" hidden="1" customWidth="1"/>
    <col min="26" max="26" width="8.85546875" style="128" hidden="1" customWidth="1"/>
    <col min="27" max="27" width="27.85546875" style="128" hidden="1" customWidth="1"/>
    <col min="28" max="28" width="12.5703125" style="128" hidden="1" customWidth="1"/>
    <col min="29" max="29" width="8.85546875" style="128" hidden="1" customWidth="1"/>
    <col min="30" max="30" width="2.5703125" style="128" hidden="1" customWidth="1"/>
    <col min="31" max="31" width="8.85546875" style="128" hidden="1" customWidth="1"/>
    <col min="32" max="32" width="25.5703125" style="128" hidden="1" customWidth="1"/>
    <col min="33" max="33" width="12.5703125" style="128" hidden="1" customWidth="1"/>
    <col min="34" max="34" width="8.85546875" style="128" hidden="1" customWidth="1"/>
    <col min="35" max="35" width="2" style="128" hidden="1" customWidth="1"/>
    <col min="36" max="36" width="8.85546875" style="128" hidden="1" customWidth="1"/>
    <col min="37" max="37" width="26.85546875" style="128" hidden="1" customWidth="1"/>
    <col min="38" max="38" width="12.5703125" style="128" hidden="1" customWidth="1"/>
    <col min="39" max="41" width="8.85546875" style="128" hidden="1" customWidth="1"/>
    <col min="42" max="42" width="26.140625" style="128" hidden="1" customWidth="1"/>
    <col min="43" max="43" width="12.5703125" style="128" hidden="1" customWidth="1"/>
    <col min="44" max="44" width="8.85546875" style="128" hidden="1" customWidth="1"/>
    <col min="45" max="45" width="2.42578125" style="128" hidden="1" customWidth="1"/>
    <col min="46" max="46" width="8.85546875" style="128" hidden="1" customWidth="1"/>
    <col min="47" max="47" width="26.5703125" style="128" hidden="1" customWidth="1"/>
    <col min="48" max="48" width="12.5703125" style="128" hidden="1" customWidth="1"/>
    <col min="49" max="49" width="8.85546875" style="128" hidden="1" customWidth="1"/>
    <col min="50" max="50" width="1.85546875" style="128" hidden="1" customWidth="1"/>
    <col min="51" max="51" width="20" style="128" hidden="1" customWidth="1"/>
    <col min="52" max="52" width="16.5703125" style="128" hidden="1" customWidth="1"/>
    <col min="53" max="53" width="12.5703125" style="128" hidden="1" customWidth="1"/>
    <col min="54" max="54" width="8.85546875" style="128" hidden="1" customWidth="1"/>
    <col min="55" max="55" width="1.5703125" style="128" hidden="1" customWidth="1"/>
    <col min="56" max="56" width="13" style="128" hidden="1" customWidth="1"/>
    <col min="57" max="57" width="21.85546875" style="128" hidden="1" customWidth="1"/>
    <col min="58" max="58" width="12.5703125" style="128" hidden="1" customWidth="1"/>
    <col min="59" max="16384" width="8.85546875" style="128" hidden="1"/>
  </cols>
  <sheetData>
    <row r="1" spans="1:21" x14ac:dyDescent="0.2">
      <c r="A1" s="125"/>
      <c r="B1" s="125"/>
      <c r="C1" s="126"/>
      <c r="D1" s="125"/>
      <c r="E1" s="125"/>
      <c r="F1" s="125"/>
      <c r="G1" s="125"/>
      <c r="H1" s="125"/>
      <c r="I1" s="125"/>
      <c r="J1" s="125"/>
      <c r="K1" s="125"/>
      <c r="L1" s="125"/>
      <c r="M1" s="125"/>
      <c r="N1" s="125"/>
      <c r="O1" s="125"/>
      <c r="P1" s="127"/>
      <c r="Q1" s="127"/>
      <c r="R1" s="127"/>
      <c r="S1" s="127"/>
      <c r="T1" s="127"/>
      <c r="U1" s="127"/>
    </row>
    <row r="2" spans="1:21" ht="20.25" x14ac:dyDescent="0.2">
      <c r="A2" s="125"/>
      <c r="B2" s="129" t="s">
        <v>400</v>
      </c>
      <c r="C2" s="130"/>
      <c r="D2" s="131"/>
      <c r="E2" s="132"/>
      <c r="F2" s="131"/>
      <c r="G2" s="131"/>
      <c r="H2" s="131"/>
      <c r="I2" s="131"/>
      <c r="J2" s="131"/>
      <c r="K2" s="131"/>
      <c r="L2" s="131"/>
      <c r="M2" s="131"/>
      <c r="N2" s="131"/>
      <c r="O2" s="133"/>
      <c r="P2" s="131"/>
      <c r="Q2" s="131"/>
      <c r="R2" s="131"/>
      <c r="S2" s="131"/>
      <c r="T2" s="134"/>
      <c r="U2" s="127"/>
    </row>
    <row r="3" spans="1:21" ht="15" customHeight="1" x14ac:dyDescent="0.25">
      <c r="A3" s="125"/>
      <c r="B3" s="135"/>
      <c r="C3" s="136"/>
      <c r="D3" s="136"/>
      <c r="E3" s="136"/>
      <c r="F3" s="136"/>
      <c r="G3" s="136"/>
      <c r="H3" s="136"/>
      <c r="I3" s="136"/>
      <c r="J3" s="136"/>
      <c r="K3" s="136"/>
      <c r="L3" s="136"/>
      <c r="M3" s="136"/>
      <c r="N3" s="136"/>
      <c r="O3" s="136"/>
      <c r="P3" s="136"/>
      <c r="Q3" s="137"/>
      <c r="R3" s="137"/>
      <c r="S3" s="137"/>
      <c r="T3" s="138"/>
      <c r="U3" s="127"/>
    </row>
    <row r="4" spans="1:21" ht="12.75" x14ac:dyDescent="0.2">
      <c r="A4" s="139"/>
      <c r="B4" s="140"/>
      <c r="C4" s="141"/>
      <c r="D4" s="141"/>
      <c r="E4" s="141"/>
      <c r="F4" s="141"/>
      <c r="G4" s="141"/>
      <c r="H4" s="141"/>
      <c r="I4" s="141"/>
      <c r="J4" s="141"/>
      <c r="K4" s="141"/>
      <c r="L4" s="142"/>
      <c r="M4" s="142"/>
      <c r="N4" s="142"/>
      <c r="O4" s="143"/>
      <c r="P4" s="142"/>
      <c r="Q4" s="142"/>
      <c r="R4" s="142"/>
      <c r="S4" s="142"/>
      <c r="T4" s="144"/>
      <c r="U4" s="127"/>
    </row>
    <row r="5" spans="1:21" ht="13.35" customHeight="1" x14ac:dyDescent="0.2">
      <c r="A5" s="145"/>
      <c r="B5" s="146"/>
      <c r="C5" s="146"/>
      <c r="D5" s="146"/>
      <c r="E5" s="146"/>
      <c r="F5" s="146"/>
      <c r="G5" s="146"/>
      <c r="H5" s="146"/>
      <c r="I5" s="146"/>
      <c r="J5" s="146"/>
      <c r="K5" s="146"/>
      <c r="L5" s="146"/>
      <c r="M5" s="146"/>
      <c r="N5" s="146"/>
      <c r="O5" s="146"/>
      <c r="P5" s="146"/>
      <c r="Q5" s="146"/>
      <c r="R5" s="146"/>
      <c r="S5" s="146"/>
      <c r="T5" s="146"/>
      <c r="U5" s="146"/>
    </row>
    <row r="6" spans="1:21" ht="12.95" customHeight="1" x14ac:dyDescent="0.2">
      <c r="A6" s="127"/>
      <c r="B6" s="127"/>
      <c r="C6" s="127"/>
      <c r="D6" s="127"/>
      <c r="E6" s="127"/>
      <c r="F6" s="127"/>
      <c r="G6" s="127"/>
      <c r="H6" s="127"/>
      <c r="I6" s="127"/>
      <c r="J6" s="127"/>
      <c r="K6" s="127"/>
      <c r="L6" s="127"/>
      <c r="M6" s="127"/>
      <c r="N6" s="127"/>
      <c r="O6" s="127"/>
      <c r="P6" s="127"/>
      <c r="Q6" s="127"/>
      <c r="R6" s="127"/>
      <c r="S6" s="127"/>
      <c r="T6" s="127"/>
      <c r="U6" s="127"/>
    </row>
    <row r="7" spans="1:21" ht="12.95" customHeight="1" x14ac:dyDescent="0.2">
      <c r="A7" s="127"/>
      <c r="B7" s="147"/>
      <c r="C7" s="148"/>
      <c r="D7" s="149" t="s">
        <v>401</v>
      </c>
      <c r="E7" s="149" t="s">
        <v>402</v>
      </c>
      <c r="F7" s="127"/>
      <c r="G7" s="127"/>
      <c r="H7" s="127"/>
      <c r="I7" s="127"/>
      <c r="J7" s="127"/>
      <c r="K7" s="127"/>
      <c r="L7" s="127"/>
      <c r="M7" s="127"/>
      <c r="N7" s="127"/>
      <c r="O7" s="127"/>
      <c r="P7" s="127"/>
      <c r="Q7" s="127"/>
      <c r="R7" s="127"/>
      <c r="S7" s="127"/>
      <c r="T7" s="127"/>
      <c r="U7" s="127"/>
    </row>
    <row r="8" spans="1:21" ht="12.95" customHeight="1" x14ac:dyDescent="0.2">
      <c r="A8" s="127"/>
      <c r="B8" s="200" t="s">
        <v>403</v>
      </c>
      <c r="C8" s="201"/>
      <c r="D8" s="79">
        <v>3600000</v>
      </c>
      <c r="E8" s="150">
        <v>0</v>
      </c>
      <c r="F8" s="151" t="str">
        <f>IF(D9&gt;D8,"Let op: de waarde in cel D9 moet lager zijn dan de waarde in cel D8","")</f>
        <v/>
      </c>
      <c r="G8" s="127"/>
      <c r="H8" s="127"/>
      <c r="I8" s="127"/>
      <c r="J8" s="127"/>
      <c r="K8" s="127"/>
      <c r="L8" s="127"/>
      <c r="M8" s="127"/>
      <c r="N8" s="127"/>
      <c r="O8" s="127"/>
      <c r="P8" s="127"/>
      <c r="Q8" s="127"/>
      <c r="R8" s="127"/>
      <c r="S8" s="127"/>
      <c r="T8" s="127"/>
      <c r="U8" s="127"/>
    </row>
    <row r="9" spans="1:21" ht="12.95" customHeight="1" x14ac:dyDescent="0.2">
      <c r="A9" s="127"/>
      <c r="B9" s="202" t="s">
        <v>404</v>
      </c>
      <c r="C9" s="202"/>
      <c r="D9" s="80">
        <v>2800000</v>
      </c>
      <c r="E9" s="152">
        <v>30</v>
      </c>
      <c r="F9" s="153"/>
      <c r="G9" s="127"/>
      <c r="H9" s="127"/>
      <c r="I9" s="127"/>
      <c r="J9" s="127"/>
      <c r="K9" s="127"/>
      <c r="L9" s="127"/>
      <c r="M9" s="127"/>
      <c r="N9" s="127"/>
      <c r="O9" s="127"/>
      <c r="P9" s="127"/>
      <c r="Q9" s="127"/>
      <c r="R9" s="127"/>
      <c r="S9" s="127"/>
      <c r="T9" s="127"/>
      <c r="U9" s="127"/>
    </row>
    <row r="10" spans="1:21" ht="12.95" customHeight="1" x14ac:dyDescent="0.2">
      <c r="A10" s="127"/>
      <c r="B10" s="127"/>
      <c r="C10" s="127"/>
      <c r="D10" s="127"/>
      <c r="E10" s="127"/>
      <c r="F10" s="153"/>
      <c r="G10" s="153"/>
      <c r="H10" s="153"/>
      <c r="I10" s="127"/>
      <c r="J10" s="127"/>
      <c r="K10" s="127"/>
      <c r="L10" s="127"/>
      <c r="M10" s="127"/>
      <c r="N10" s="127"/>
      <c r="O10" s="127"/>
      <c r="P10" s="127"/>
      <c r="Q10" s="127"/>
      <c r="R10" s="127"/>
      <c r="S10" s="127"/>
      <c r="T10" s="127"/>
      <c r="U10" s="127"/>
    </row>
    <row r="11" spans="1:21" ht="12.95" customHeight="1" x14ac:dyDescent="0.2">
      <c r="A11" s="127"/>
      <c r="B11" s="203" t="s">
        <v>405</v>
      </c>
      <c r="C11" s="204"/>
      <c r="D11" s="81">
        <f>'7. Totaalprijs'!B10</f>
        <v>0</v>
      </c>
      <c r="E11" s="154" t="str">
        <f>IF(D11="","",IF(OR(D11&gt;D8,D11&lt;D9),"Ongeldig",E8+(E8-E9)/(D8-D9)*(D11-D8)))</f>
        <v>Ongeldig</v>
      </c>
      <c r="F11" s="153"/>
      <c r="G11" s="127"/>
      <c r="H11" s="127"/>
      <c r="I11" s="127"/>
      <c r="J11" s="127"/>
      <c r="K11" s="127"/>
      <c r="L11" s="127"/>
      <c r="M11" s="127"/>
      <c r="N11" s="127"/>
      <c r="O11" s="127"/>
      <c r="P11" s="127"/>
      <c r="Q11" s="127"/>
      <c r="R11" s="127"/>
      <c r="S11" s="127"/>
      <c r="T11" s="127"/>
      <c r="U11" s="127"/>
    </row>
    <row r="12" spans="1:21" ht="12.95" customHeight="1" x14ac:dyDescent="0.2">
      <c r="A12" s="127"/>
      <c r="B12" s="127"/>
      <c r="C12" s="127"/>
      <c r="D12" s="127"/>
      <c r="E12" s="127"/>
      <c r="F12" s="153"/>
      <c r="G12" s="153"/>
      <c r="H12" s="153"/>
      <c r="I12" s="127"/>
      <c r="J12" s="127"/>
      <c r="K12" s="127"/>
      <c r="L12" s="127"/>
      <c r="M12" s="127"/>
      <c r="N12" s="127"/>
      <c r="O12" s="127"/>
      <c r="P12" s="127"/>
      <c r="Q12" s="127"/>
      <c r="R12" s="127"/>
      <c r="S12" s="127"/>
      <c r="T12" s="127"/>
      <c r="U12" s="127"/>
    </row>
    <row r="13" spans="1:21" ht="12.95" customHeight="1" x14ac:dyDescent="0.2">
      <c r="A13" s="127"/>
      <c r="B13" s="127"/>
      <c r="C13" s="127"/>
      <c r="D13" s="127"/>
      <c r="E13" s="127"/>
      <c r="F13" s="153"/>
      <c r="G13" s="153"/>
      <c r="H13" s="153"/>
      <c r="I13" s="127"/>
      <c r="J13" s="127"/>
      <c r="K13" s="127"/>
      <c r="L13" s="127"/>
      <c r="M13" s="127"/>
      <c r="N13" s="127"/>
      <c r="O13" s="127"/>
      <c r="P13" s="127"/>
      <c r="Q13" s="127"/>
      <c r="R13" s="127"/>
      <c r="S13" s="127"/>
      <c r="T13" s="127"/>
      <c r="U13" s="127"/>
    </row>
    <row r="14" spans="1:21" ht="12.95" customHeight="1" x14ac:dyDescent="0.2">
      <c r="A14" s="127"/>
      <c r="B14" s="127"/>
      <c r="C14" s="127"/>
      <c r="D14" s="127"/>
      <c r="E14" s="127"/>
      <c r="F14" s="127"/>
      <c r="G14" s="127"/>
      <c r="H14" s="127"/>
      <c r="I14" s="127"/>
      <c r="J14" s="127"/>
      <c r="K14" s="127"/>
      <c r="L14" s="127"/>
      <c r="M14" s="127"/>
      <c r="N14" s="127"/>
      <c r="O14" s="127"/>
      <c r="P14" s="127"/>
      <c r="Q14" s="127"/>
      <c r="R14" s="127"/>
      <c r="S14" s="127"/>
      <c r="T14" s="127"/>
      <c r="U14" s="127"/>
    </row>
    <row r="15" spans="1:21" ht="12.95" customHeight="1" x14ac:dyDescent="0.2">
      <c r="A15" s="127"/>
      <c r="B15" s="127"/>
      <c r="C15" s="127"/>
      <c r="D15" s="127"/>
      <c r="E15" s="155" t="s">
        <v>406</v>
      </c>
      <c r="F15" s="127"/>
      <c r="G15" s="127"/>
      <c r="H15" s="127"/>
      <c r="I15" s="127"/>
      <c r="J15" s="127"/>
      <c r="K15" s="127"/>
      <c r="L15" s="127"/>
      <c r="M15" s="127"/>
      <c r="N15" s="127"/>
      <c r="O15" s="127"/>
      <c r="P15" s="127"/>
      <c r="Q15" s="127"/>
      <c r="R15" s="127"/>
      <c r="S15" s="127"/>
      <c r="T15" s="127"/>
      <c r="U15" s="127"/>
    </row>
    <row r="16" spans="1:21" ht="12.95" customHeight="1" x14ac:dyDescent="0.2">
      <c r="A16" s="127"/>
      <c r="B16" s="127"/>
      <c r="C16" s="127"/>
      <c r="D16" s="127"/>
      <c r="E16" s="156" t="str">
        <f>" = "&amp;E8&amp;" + ("&amp;E8&amp;-E9&amp;") / ("&amp;D8&amp;"- "&amp;D9&amp;") * (Inschrijfprijs - "&amp;D8&amp;")"</f>
        <v xml:space="preserve"> = 0 + (0-30) / (3600000- 2800000) * (Inschrijfprijs - 3600000)</v>
      </c>
      <c r="F16" s="127"/>
      <c r="G16" s="127"/>
      <c r="H16" s="127"/>
      <c r="I16" s="127"/>
      <c r="J16" s="127"/>
      <c r="K16" s="127"/>
      <c r="L16" s="127"/>
      <c r="M16" s="127"/>
      <c r="N16" s="127"/>
      <c r="O16" s="127"/>
      <c r="P16" s="127"/>
      <c r="Q16" s="127"/>
      <c r="R16" s="127"/>
      <c r="S16" s="127"/>
      <c r="T16" s="127"/>
      <c r="U16" s="127"/>
    </row>
    <row r="17" spans="1:21" ht="12.95" customHeight="1" x14ac:dyDescent="0.2">
      <c r="A17" s="127"/>
      <c r="B17" s="127"/>
      <c r="C17" s="127"/>
      <c r="D17" s="127"/>
      <c r="E17" s="157"/>
      <c r="F17" s="158"/>
      <c r="G17" s="158"/>
      <c r="H17" s="158"/>
      <c r="I17" s="127"/>
      <c r="J17" s="127"/>
      <c r="K17" s="127"/>
      <c r="L17" s="127"/>
      <c r="M17" s="127"/>
      <c r="N17" s="127"/>
      <c r="O17" s="127"/>
      <c r="P17" s="127"/>
      <c r="Q17" s="127"/>
      <c r="R17" s="127"/>
      <c r="S17" s="127"/>
      <c r="T17" s="127"/>
      <c r="U17" s="127"/>
    </row>
    <row r="18" spans="1:21" ht="12.95" customHeight="1" x14ac:dyDescent="0.2">
      <c r="A18" s="127"/>
      <c r="B18" s="127"/>
      <c r="C18" s="127"/>
      <c r="D18" s="127"/>
      <c r="E18" s="157"/>
      <c r="F18" s="158"/>
      <c r="G18" s="158"/>
      <c r="H18" s="158"/>
      <c r="I18" s="127"/>
      <c r="J18" s="127"/>
      <c r="K18" s="127"/>
      <c r="L18" s="127"/>
      <c r="M18" s="127"/>
      <c r="N18" s="127"/>
      <c r="O18" s="127"/>
      <c r="P18" s="127"/>
      <c r="Q18" s="127"/>
      <c r="R18" s="127"/>
      <c r="S18" s="127"/>
      <c r="T18" s="127"/>
      <c r="U18" s="127"/>
    </row>
    <row r="19" spans="1:21" ht="12.95" customHeight="1" x14ac:dyDescent="0.2">
      <c r="A19" s="127"/>
      <c r="B19" s="127"/>
      <c r="C19" s="127"/>
      <c r="D19" s="127"/>
      <c r="E19" s="157"/>
      <c r="F19" s="158"/>
      <c r="G19" s="158"/>
      <c r="H19" s="158"/>
      <c r="I19" s="127"/>
      <c r="J19" s="127"/>
      <c r="K19" s="127"/>
      <c r="L19" s="127"/>
      <c r="M19" s="127"/>
      <c r="N19" s="127"/>
      <c r="O19" s="127"/>
      <c r="P19" s="127"/>
      <c r="Q19" s="127"/>
      <c r="R19" s="127"/>
      <c r="S19" s="127"/>
      <c r="T19" s="127"/>
      <c r="U19" s="127"/>
    </row>
    <row r="20" spans="1:21" ht="12.95" customHeight="1" x14ac:dyDescent="0.2">
      <c r="A20" s="127"/>
      <c r="B20" s="127"/>
      <c r="C20" s="127"/>
      <c r="D20" s="127"/>
      <c r="E20" s="157"/>
      <c r="F20" s="158"/>
      <c r="G20" s="158"/>
      <c r="H20" s="158"/>
      <c r="I20" s="127"/>
      <c r="J20" s="127"/>
      <c r="K20" s="127"/>
      <c r="L20" s="127"/>
      <c r="M20" s="127"/>
      <c r="N20" s="127"/>
      <c r="O20" s="127"/>
      <c r="P20" s="127"/>
      <c r="Q20" s="127"/>
      <c r="R20" s="127"/>
      <c r="S20" s="127"/>
      <c r="T20" s="127"/>
      <c r="U20" s="127"/>
    </row>
    <row r="21" spans="1:21" ht="12.95" customHeight="1" x14ac:dyDescent="0.2">
      <c r="A21" s="127"/>
      <c r="B21" s="127"/>
      <c r="C21" s="127"/>
      <c r="D21" s="127"/>
      <c r="E21" s="157"/>
      <c r="F21" s="158"/>
      <c r="G21" s="158"/>
      <c r="H21" s="158"/>
      <c r="I21" s="127"/>
      <c r="J21" s="127"/>
      <c r="K21" s="127"/>
      <c r="L21" s="127"/>
      <c r="M21" s="127"/>
      <c r="N21" s="127"/>
      <c r="O21" s="127"/>
      <c r="P21" s="127"/>
      <c r="Q21" s="127"/>
      <c r="R21" s="127"/>
      <c r="S21" s="127"/>
      <c r="T21" s="127"/>
      <c r="U21" s="127"/>
    </row>
    <row r="22" spans="1:21" ht="12.95" customHeight="1" x14ac:dyDescent="0.2">
      <c r="A22" s="155"/>
      <c r="B22" s="127"/>
      <c r="C22" s="127"/>
      <c r="D22" s="127"/>
      <c r="E22" s="157"/>
      <c r="F22" s="158"/>
      <c r="G22" s="158"/>
      <c r="H22" s="158"/>
      <c r="I22" s="127"/>
      <c r="J22" s="127"/>
      <c r="K22" s="127"/>
      <c r="L22" s="127"/>
      <c r="M22" s="127"/>
      <c r="N22" s="127"/>
      <c r="O22" s="127"/>
      <c r="P22" s="127"/>
      <c r="Q22" s="127"/>
      <c r="R22" s="127"/>
      <c r="S22" s="127"/>
      <c r="T22" s="127"/>
      <c r="U22" s="127"/>
    </row>
    <row r="23" spans="1:21" ht="12.95" customHeight="1" x14ac:dyDescent="0.2">
      <c r="A23" s="155"/>
      <c r="B23" s="127"/>
      <c r="C23" s="127"/>
      <c r="D23" s="127"/>
      <c r="E23" s="127"/>
      <c r="F23" s="127"/>
      <c r="G23" s="127"/>
      <c r="H23" s="127"/>
      <c r="I23" s="127"/>
      <c r="J23" s="127"/>
      <c r="K23" s="127"/>
      <c r="L23" s="127"/>
      <c r="M23" s="127"/>
      <c r="N23" s="127"/>
      <c r="O23" s="127"/>
      <c r="P23" s="127"/>
      <c r="Q23" s="127"/>
      <c r="R23" s="127"/>
      <c r="S23" s="127"/>
      <c r="T23" s="127"/>
      <c r="U23" s="127"/>
    </row>
    <row r="24" spans="1:21" ht="12.95" customHeight="1" x14ac:dyDescent="0.2">
      <c r="A24" s="155"/>
      <c r="B24" s="127"/>
      <c r="C24" s="127"/>
      <c r="D24" s="127"/>
      <c r="E24" s="127"/>
      <c r="F24" s="127"/>
      <c r="G24" s="127"/>
      <c r="H24" s="127"/>
      <c r="I24" s="127"/>
      <c r="J24" s="127"/>
      <c r="K24" s="127"/>
      <c r="L24" s="127"/>
      <c r="M24" s="127"/>
      <c r="N24" s="127"/>
      <c r="O24" s="127"/>
      <c r="P24" s="127"/>
      <c r="Q24" s="127"/>
      <c r="R24" s="127"/>
      <c r="S24" s="127"/>
      <c r="T24" s="127"/>
      <c r="U24" s="127"/>
    </row>
    <row r="25" spans="1:21" ht="12.95" customHeight="1" x14ac:dyDescent="0.2">
      <c r="A25" s="155"/>
      <c r="B25" s="127"/>
      <c r="C25" s="127"/>
      <c r="D25" s="127"/>
      <c r="E25" s="127"/>
      <c r="F25" s="127"/>
      <c r="G25" s="127"/>
      <c r="H25" s="127"/>
      <c r="I25" s="127"/>
      <c r="J25" s="127"/>
      <c r="K25" s="127"/>
      <c r="L25" s="127"/>
      <c r="M25" s="127"/>
      <c r="N25" s="127"/>
      <c r="O25" s="127"/>
      <c r="P25" s="127"/>
      <c r="Q25" s="127"/>
      <c r="R25" s="127"/>
      <c r="S25" s="127"/>
      <c r="T25" s="127"/>
      <c r="U25" s="127"/>
    </row>
    <row r="26" spans="1:21" ht="12.95" customHeight="1" x14ac:dyDescent="0.2">
      <c r="A26" s="155"/>
      <c r="B26" s="127"/>
      <c r="C26" s="127"/>
      <c r="D26" s="127"/>
      <c r="E26" s="127"/>
      <c r="F26" s="127"/>
      <c r="G26" s="127"/>
      <c r="H26" s="127"/>
      <c r="I26" s="127"/>
      <c r="J26" s="127"/>
      <c r="K26" s="127"/>
      <c r="L26" s="127"/>
      <c r="M26" s="127"/>
      <c r="N26" s="127"/>
      <c r="O26" s="127"/>
      <c r="P26" s="127"/>
      <c r="Q26" s="127"/>
      <c r="R26" s="127"/>
      <c r="S26" s="127"/>
      <c r="T26" s="127"/>
      <c r="U26" s="127"/>
    </row>
    <row r="27" spans="1:21" ht="12.95" customHeight="1" x14ac:dyDescent="0.2">
      <c r="A27" s="127"/>
      <c r="B27" s="127"/>
      <c r="C27" s="127"/>
      <c r="D27" s="127"/>
      <c r="E27" s="127"/>
      <c r="F27" s="127"/>
      <c r="G27" s="127"/>
      <c r="H27" s="127"/>
      <c r="I27" s="127"/>
      <c r="J27" s="127"/>
      <c r="K27" s="127"/>
      <c r="L27" s="127"/>
      <c r="M27" s="127"/>
      <c r="N27" s="127"/>
      <c r="O27" s="127"/>
      <c r="P27" s="127"/>
      <c r="Q27" s="127"/>
      <c r="R27" s="127"/>
      <c r="S27" s="127"/>
      <c r="T27" s="127"/>
      <c r="U27" s="127"/>
    </row>
    <row r="28" spans="1:21" ht="12.95" customHeight="1" x14ac:dyDescent="0.2">
      <c r="A28" s="127"/>
      <c r="B28" s="127"/>
      <c r="C28" s="127"/>
      <c r="D28" s="127"/>
      <c r="E28" s="127"/>
      <c r="F28" s="127"/>
      <c r="G28" s="127"/>
      <c r="H28" s="127"/>
      <c r="I28" s="127"/>
      <c r="J28" s="127"/>
      <c r="K28" s="127"/>
      <c r="L28" s="127"/>
      <c r="M28" s="127"/>
      <c r="N28" s="127"/>
      <c r="O28" s="127"/>
      <c r="P28" s="127"/>
      <c r="Q28" s="127"/>
      <c r="R28" s="127"/>
      <c r="S28" s="127"/>
      <c r="T28" s="127"/>
      <c r="U28" s="127"/>
    </row>
    <row r="29" spans="1:21" ht="12.95" customHeight="1" x14ac:dyDescent="0.2">
      <c r="A29" s="127"/>
      <c r="B29" s="127"/>
      <c r="C29" s="127"/>
      <c r="D29" s="127"/>
      <c r="E29" s="127"/>
      <c r="F29" s="127"/>
      <c r="G29" s="127"/>
      <c r="H29" s="127"/>
      <c r="I29" s="127"/>
      <c r="J29" s="127"/>
      <c r="K29" s="127"/>
      <c r="L29" s="127"/>
      <c r="M29" s="127"/>
      <c r="N29" s="127"/>
      <c r="O29" s="127"/>
      <c r="P29" s="127"/>
      <c r="Q29" s="127"/>
      <c r="R29" s="127"/>
      <c r="S29" s="127"/>
      <c r="T29" s="127"/>
      <c r="U29" s="127"/>
    </row>
    <row r="30" spans="1:21" ht="12.95" customHeight="1" x14ac:dyDescent="0.2">
      <c r="A30" s="127"/>
      <c r="B30" s="155"/>
      <c r="C30" s="127"/>
      <c r="D30" s="127"/>
      <c r="E30" s="127"/>
      <c r="F30" s="127"/>
      <c r="G30" s="127"/>
      <c r="H30" s="127"/>
      <c r="I30" s="127"/>
      <c r="J30" s="127"/>
      <c r="K30" s="127"/>
      <c r="L30" s="127"/>
      <c r="M30" s="127"/>
      <c r="N30" s="127"/>
      <c r="O30" s="127"/>
      <c r="P30" s="127"/>
      <c r="Q30" s="127"/>
      <c r="R30" s="127"/>
      <c r="S30" s="127"/>
      <c r="T30" s="127"/>
      <c r="U30" s="127"/>
    </row>
    <row r="31" spans="1:21" ht="12.95" customHeight="1" x14ac:dyDescent="0.2">
      <c r="A31" s="127"/>
      <c r="B31" s="155"/>
      <c r="C31" s="127"/>
      <c r="D31" s="127"/>
      <c r="E31" s="127"/>
      <c r="F31" s="127"/>
      <c r="G31" s="127"/>
      <c r="H31" s="127"/>
      <c r="I31" s="127"/>
      <c r="J31" s="127"/>
      <c r="K31" s="127"/>
      <c r="L31" s="127"/>
      <c r="M31" s="127"/>
      <c r="N31" s="127"/>
      <c r="O31" s="127"/>
      <c r="P31" s="127"/>
      <c r="Q31" s="127"/>
      <c r="R31" s="127"/>
      <c r="S31" s="127"/>
      <c r="T31" s="127"/>
      <c r="U31" s="127"/>
    </row>
    <row r="32" spans="1:21" ht="12.95" customHeight="1" x14ac:dyDescent="0.2">
      <c r="A32" s="127"/>
      <c r="B32" s="127"/>
      <c r="C32" s="127"/>
      <c r="D32" s="127"/>
      <c r="E32" s="127"/>
      <c r="F32" s="127"/>
      <c r="G32" s="127"/>
      <c r="H32" s="127"/>
      <c r="I32" s="127"/>
      <c r="J32" s="127"/>
      <c r="K32" s="127"/>
      <c r="L32" s="127"/>
      <c r="M32" s="127"/>
      <c r="N32" s="127"/>
      <c r="O32" s="127"/>
      <c r="P32" s="127"/>
      <c r="Q32" s="127"/>
      <c r="R32" s="127"/>
      <c r="S32" s="127"/>
      <c r="T32" s="127"/>
      <c r="U32" s="127"/>
    </row>
    <row r="33" spans="1:21" ht="12.95" customHeight="1" x14ac:dyDescent="0.2">
      <c r="A33" s="127"/>
      <c r="B33" s="205"/>
      <c r="C33" s="205"/>
      <c r="D33" s="205"/>
      <c r="E33" s="205"/>
      <c r="F33" s="205"/>
      <c r="G33" s="205"/>
      <c r="H33" s="205"/>
      <c r="I33" s="205"/>
      <c r="J33" s="205"/>
      <c r="K33" s="127"/>
      <c r="L33" s="127"/>
      <c r="M33" s="127"/>
      <c r="N33" s="127"/>
      <c r="O33" s="127"/>
      <c r="P33" s="127"/>
      <c r="Q33" s="127"/>
      <c r="R33" s="127"/>
      <c r="S33" s="127"/>
      <c r="T33" s="127"/>
      <c r="U33" s="127"/>
    </row>
    <row r="34" spans="1:21" ht="12.95" customHeight="1" x14ac:dyDescent="0.2">
      <c r="A34" s="127"/>
      <c r="B34" s="205"/>
      <c r="C34" s="205"/>
      <c r="D34" s="205"/>
      <c r="E34" s="205"/>
      <c r="F34" s="205"/>
      <c r="G34" s="205"/>
      <c r="H34" s="205"/>
      <c r="I34" s="205"/>
      <c r="J34" s="205"/>
      <c r="K34" s="127"/>
      <c r="L34" s="127"/>
      <c r="M34" s="127"/>
      <c r="N34" s="127"/>
      <c r="O34" s="127"/>
      <c r="P34" s="127"/>
      <c r="Q34" s="127"/>
      <c r="R34" s="127"/>
      <c r="S34" s="127"/>
      <c r="T34" s="127"/>
      <c r="U34" s="127"/>
    </row>
    <row r="35" spans="1:21" ht="12.95" customHeight="1" x14ac:dyDescent="0.2">
      <c r="A35" s="127"/>
      <c r="B35" s="127"/>
      <c r="C35" s="127"/>
      <c r="D35" s="127"/>
      <c r="E35" s="127"/>
      <c r="F35" s="127"/>
      <c r="G35" s="127"/>
      <c r="H35" s="127"/>
      <c r="I35" s="127"/>
      <c r="J35" s="127"/>
      <c r="K35" s="127"/>
      <c r="L35" s="127"/>
      <c r="M35" s="127"/>
      <c r="N35" s="127"/>
      <c r="O35" s="127"/>
      <c r="P35" s="127"/>
      <c r="Q35" s="127"/>
      <c r="R35" s="127"/>
      <c r="S35" s="127"/>
      <c r="T35" s="127"/>
      <c r="U35" s="127"/>
    </row>
    <row r="36" spans="1:21" ht="12.95" hidden="1" customHeight="1" x14ac:dyDescent="0.2">
      <c r="A36" s="127"/>
      <c r="B36" s="127"/>
      <c r="C36" s="127"/>
      <c r="D36" s="127"/>
      <c r="E36" s="127"/>
      <c r="F36" s="127"/>
      <c r="G36" s="127"/>
      <c r="H36" s="127"/>
      <c r="I36" s="127"/>
      <c r="J36" s="127"/>
      <c r="K36" s="127"/>
      <c r="L36" s="127"/>
      <c r="M36" s="127"/>
      <c r="N36" s="127"/>
      <c r="O36" s="127"/>
      <c r="P36" s="127"/>
      <c r="Q36" s="127"/>
      <c r="R36" s="127"/>
      <c r="S36" s="127"/>
      <c r="T36" s="127"/>
      <c r="U36" s="127"/>
    </row>
    <row r="37" spans="1:21" ht="12.95" hidden="1" customHeight="1" x14ac:dyDescent="0.2">
      <c r="A37" s="127"/>
      <c r="B37" s="127"/>
      <c r="C37" s="127"/>
      <c r="D37" s="127"/>
      <c r="E37" s="127"/>
      <c r="F37" s="127"/>
      <c r="G37" s="127"/>
      <c r="H37" s="127"/>
      <c r="I37" s="127"/>
      <c r="J37" s="127"/>
      <c r="K37" s="127"/>
      <c r="L37" s="127"/>
      <c r="M37" s="127"/>
      <c r="N37" s="127"/>
      <c r="O37" s="127"/>
      <c r="P37" s="127"/>
      <c r="Q37" s="127"/>
      <c r="R37" s="127"/>
      <c r="S37" s="127"/>
      <c r="T37" s="127"/>
      <c r="U37" s="127"/>
    </row>
    <row r="38" spans="1:21" hidden="1" x14ac:dyDescent="0.2">
      <c r="A38" s="128"/>
      <c r="E38" s="159"/>
    </row>
    <row r="39" spans="1:21" hidden="1" x14ac:dyDescent="0.2">
      <c r="A39" s="128"/>
      <c r="E39" s="159"/>
    </row>
    <row r="40" spans="1:21" hidden="1" x14ac:dyDescent="0.2">
      <c r="A40" s="128"/>
    </row>
    <row r="41" spans="1:21" hidden="1" x14ac:dyDescent="0.2">
      <c r="A41" s="128"/>
    </row>
    <row r="42" spans="1:21" hidden="1" x14ac:dyDescent="0.2">
      <c r="A42" s="128"/>
    </row>
    <row r="43" spans="1:21" hidden="1" x14ac:dyDescent="0.2">
      <c r="A43" s="128"/>
    </row>
    <row r="44" spans="1:21" hidden="1" x14ac:dyDescent="0.2">
      <c r="A44" s="128"/>
    </row>
    <row r="45" spans="1:21" hidden="1" x14ac:dyDescent="0.2">
      <c r="A45" s="128"/>
    </row>
    <row r="46" spans="1:21" hidden="1" x14ac:dyDescent="0.2">
      <c r="A46" s="128"/>
    </row>
    <row r="47" spans="1:21" hidden="1" x14ac:dyDescent="0.2">
      <c r="A47" s="128"/>
    </row>
    <row r="48" spans="1:21" hidden="1" x14ac:dyDescent="0.2">
      <c r="A48" s="128"/>
    </row>
    <row r="49" spans="1:1" hidden="1" x14ac:dyDescent="0.2">
      <c r="A49" s="128"/>
    </row>
    <row r="50" spans="1:1" hidden="1" x14ac:dyDescent="0.2">
      <c r="A50" s="128"/>
    </row>
    <row r="51" spans="1:1" hidden="1" x14ac:dyDescent="0.2">
      <c r="A51" s="128"/>
    </row>
    <row r="52" spans="1:1" hidden="1" x14ac:dyDescent="0.2">
      <c r="A52" s="128"/>
    </row>
    <row r="53" spans="1:1" hidden="1" x14ac:dyDescent="0.2">
      <c r="A53" s="128"/>
    </row>
    <row r="54" spans="1:1" hidden="1" x14ac:dyDescent="0.2">
      <c r="A54" s="128"/>
    </row>
    <row r="55" spans="1:1" hidden="1" x14ac:dyDescent="0.2">
      <c r="A55" s="128"/>
    </row>
    <row r="56" spans="1:1" hidden="1" x14ac:dyDescent="0.2">
      <c r="A56" s="128"/>
    </row>
    <row r="57" spans="1:1" hidden="1" x14ac:dyDescent="0.2">
      <c r="A57" s="128"/>
    </row>
    <row r="58" spans="1:1" hidden="1" x14ac:dyDescent="0.2">
      <c r="A58" s="128"/>
    </row>
    <row r="59" spans="1:1" hidden="1" x14ac:dyDescent="0.2">
      <c r="A59" s="128"/>
    </row>
    <row r="60" spans="1:1" hidden="1" x14ac:dyDescent="0.2">
      <c r="A60" s="128"/>
    </row>
    <row r="61" spans="1:1" hidden="1" x14ac:dyDescent="0.2">
      <c r="A61" s="128"/>
    </row>
    <row r="62" spans="1:1" hidden="1" x14ac:dyDescent="0.2">
      <c r="A62" s="128"/>
    </row>
    <row r="63" spans="1:1" hidden="1" x14ac:dyDescent="0.2">
      <c r="A63" s="128"/>
    </row>
    <row r="64" spans="1:1" hidden="1" x14ac:dyDescent="0.2">
      <c r="A64" s="128"/>
    </row>
    <row r="65" spans="1:1" hidden="1" x14ac:dyDescent="0.2">
      <c r="A65" s="128"/>
    </row>
    <row r="66" spans="1:1" hidden="1" x14ac:dyDescent="0.2">
      <c r="A66" s="128"/>
    </row>
    <row r="67" spans="1:1" hidden="1" x14ac:dyDescent="0.2">
      <c r="A67" s="128"/>
    </row>
    <row r="68" spans="1:1" hidden="1" x14ac:dyDescent="0.2">
      <c r="A68" s="128"/>
    </row>
    <row r="69" spans="1:1" hidden="1" x14ac:dyDescent="0.2">
      <c r="A69" s="128"/>
    </row>
    <row r="70" spans="1:1" hidden="1" x14ac:dyDescent="0.2">
      <c r="A70" s="128"/>
    </row>
    <row r="71" spans="1:1" hidden="1" x14ac:dyDescent="0.2">
      <c r="A71" s="128"/>
    </row>
    <row r="72" spans="1:1" hidden="1" x14ac:dyDescent="0.2">
      <c r="A72" s="128"/>
    </row>
    <row r="73" spans="1:1" hidden="1" x14ac:dyDescent="0.2">
      <c r="A73" s="128"/>
    </row>
    <row r="74" spans="1:1" hidden="1" x14ac:dyDescent="0.2">
      <c r="A74" s="128"/>
    </row>
    <row r="75" spans="1:1" hidden="1" x14ac:dyDescent="0.2">
      <c r="A75" s="128"/>
    </row>
    <row r="76" spans="1:1" hidden="1" x14ac:dyDescent="0.2">
      <c r="A76" s="128"/>
    </row>
    <row r="77" spans="1:1" hidden="1" x14ac:dyDescent="0.2">
      <c r="A77" s="128"/>
    </row>
    <row r="78" spans="1:1" hidden="1" x14ac:dyDescent="0.2">
      <c r="A78" s="128"/>
    </row>
    <row r="79" spans="1:1" hidden="1" x14ac:dyDescent="0.2">
      <c r="A79" s="128"/>
    </row>
    <row r="80" spans="1:1" hidden="1" x14ac:dyDescent="0.2">
      <c r="A80" s="128"/>
    </row>
    <row r="81" spans="1:1" hidden="1" x14ac:dyDescent="0.2">
      <c r="A81" s="128"/>
    </row>
    <row r="82" spans="1:1" hidden="1" x14ac:dyDescent="0.2">
      <c r="A82" s="128"/>
    </row>
    <row r="83" spans="1:1" hidden="1" x14ac:dyDescent="0.2">
      <c r="A83" s="128"/>
    </row>
    <row r="84" spans="1:1" hidden="1" x14ac:dyDescent="0.2">
      <c r="A84" s="128"/>
    </row>
    <row r="85" spans="1:1" hidden="1" x14ac:dyDescent="0.2">
      <c r="A85" s="128"/>
    </row>
    <row r="86" spans="1:1" hidden="1" x14ac:dyDescent="0.2">
      <c r="A86" s="128"/>
    </row>
    <row r="87" spans="1:1" hidden="1" x14ac:dyDescent="0.2">
      <c r="A87" s="128"/>
    </row>
    <row r="88" spans="1:1" hidden="1" x14ac:dyDescent="0.2">
      <c r="A88" s="128"/>
    </row>
    <row r="89" spans="1:1" hidden="1" x14ac:dyDescent="0.2">
      <c r="A89" s="128"/>
    </row>
    <row r="90" spans="1:1" hidden="1" x14ac:dyDescent="0.2">
      <c r="A90" s="128"/>
    </row>
    <row r="91" spans="1:1" hidden="1" x14ac:dyDescent="0.2">
      <c r="A91" s="128"/>
    </row>
    <row r="92" spans="1:1" hidden="1" x14ac:dyDescent="0.2">
      <c r="A92" s="128"/>
    </row>
    <row r="93" spans="1:1" hidden="1" x14ac:dyDescent="0.2">
      <c r="A93" s="128"/>
    </row>
    <row r="94" spans="1:1" hidden="1" x14ac:dyDescent="0.2">
      <c r="A94" s="128"/>
    </row>
    <row r="95" spans="1:1" hidden="1" x14ac:dyDescent="0.2">
      <c r="A95" s="128"/>
    </row>
    <row r="96" spans="1:1" hidden="1" x14ac:dyDescent="0.2">
      <c r="A96" s="128"/>
    </row>
    <row r="97" spans="1:22" hidden="1" x14ac:dyDescent="0.2">
      <c r="A97" s="128"/>
    </row>
    <row r="98" spans="1:22" hidden="1" x14ac:dyDescent="0.2">
      <c r="A98" s="128"/>
    </row>
    <row r="99" spans="1:22" hidden="1" x14ac:dyDescent="0.2">
      <c r="V99" s="160"/>
    </row>
    <row r="100" spans="1:22" hidden="1" x14ac:dyDescent="0.2">
      <c r="V100" s="160"/>
    </row>
    <row r="101" spans="1:22" hidden="1" x14ac:dyDescent="0.2">
      <c r="V101" s="160"/>
    </row>
    <row r="102" spans="1:22" hidden="1" x14ac:dyDescent="0.2">
      <c r="V102" s="160"/>
    </row>
    <row r="103" spans="1:22" hidden="1" x14ac:dyDescent="0.2">
      <c r="V103" s="160"/>
    </row>
    <row r="104" spans="1:22" hidden="1" x14ac:dyDescent="0.2">
      <c r="V104" s="160"/>
    </row>
    <row r="105" spans="1:22" hidden="1" x14ac:dyDescent="0.2">
      <c r="V105" s="160"/>
    </row>
    <row r="106" spans="1:22" hidden="1" x14ac:dyDescent="0.2">
      <c r="V106" s="160"/>
    </row>
    <row r="107" spans="1:22" hidden="1" x14ac:dyDescent="0.2">
      <c r="V107" s="160"/>
    </row>
    <row r="108" spans="1:22" hidden="1" x14ac:dyDescent="0.2">
      <c r="V108" s="160"/>
    </row>
    <row r="109" spans="1:22" hidden="1" x14ac:dyDescent="0.2">
      <c r="V109" s="160"/>
    </row>
    <row r="110" spans="1:22" hidden="1" x14ac:dyDescent="0.2">
      <c r="V110" s="160"/>
    </row>
    <row r="111" spans="1:22" hidden="1" x14ac:dyDescent="0.2">
      <c r="V111" s="160"/>
    </row>
    <row r="112" spans="1:22" hidden="1" x14ac:dyDescent="0.2">
      <c r="V112" s="160"/>
    </row>
    <row r="113" spans="22:22" hidden="1" x14ac:dyDescent="0.2">
      <c r="V113" s="160"/>
    </row>
    <row r="114" spans="22:22" hidden="1" x14ac:dyDescent="0.2">
      <c r="V114" s="160"/>
    </row>
    <row r="115" spans="22:22" hidden="1" x14ac:dyDescent="0.2">
      <c r="V115" s="160"/>
    </row>
    <row r="116" spans="22:22" hidden="1" x14ac:dyDescent="0.2">
      <c r="V116" s="160"/>
    </row>
    <row r="117" spans="22:22" hidden="1" x14ac:dyDescent="0.2">
      <c r="V117" s="160"/>
    </row>
    <row r="118" spans="22:22" hidden="1" x14ac:dyDescent="0.2">
      <c r="V118" s="160"/>
    </row>
    <row r="119" spans="22:22" hidden="1" x14ac:dyDescent="0.2">
      <c r="V119" s="160"/>
    </row>
    <row r="120" spans="22:22" hidden="1" x14ac:dyDescent="0.2">
      <c r="V120" s="160"/>
    </row>
    <row r="121" spans="22:22" hidden="1" x14ac:dyDescent="0.2">
      <c r="V121" s="160"/>
    </row>
    <row r="122" spans="22:22" hidden="1" x14ac:dyDescent="0.2">
      <c r="V122" s="160"/>
    </row>
    <row r="123" spans="22:22" hidden="1" x14ac:dyDescent="0.2">
      <c r="V123" s="160"/>
    </row>
    <row r="124" spans="22:22" hidden="1" x14ac:dyDescent="0.2">
      <c r="V124" s="160"/>
    </row>
    <row r="125" spans="22:22" hidden="1" x14ac:dyDescent="0.2">
      <c r="V125" s="160"/>
    </row>
    <row r="126" spans="22:22" hidden="1" x14ac:dyDescent="0.2">
      <c r="V126" s="160"/>
    </row>
    <row r="127" spans="22:22" hidden="1" x14ac:dyDescent="0.2">
      <c r="V127" s="160"/>
    </row>
    <row r="128" spans="22:22" hidden="1" x14ac:dyDescent="0.2">
      <c r="V128" s="160"/>
    </row>
    <row r="129" spans="22:22" hidden="1" x14ac:dyDescent="0.2">
      <c r="V129" s="160"/>
    </row>
    <row r="130" spans="22:22" hidden="1" x14ac:dyDescent="0.2">
      <c r="V130" s="160"/>
    </row>
    <row r="131" spans="22:22" hidden="1" x14ac:dyDescent="0.2">
      <c r="V131" s="160"/>
    </row>
    <row r="132" spans="22:22" hidden="1" x14ac:dyDescent="0.2">
      <c r="V132" s="160"/>
    </row>
    <row r="133" spans="22:22" hidden="1" x14ac:dyDescent="0.2">
      <c r="V133" s="160"/>
    </row>
    <row r="134" spans="22:22" hidden="1" x14ac:dyDescent="0.2">
      <c r="V134" s="160"/>
    </row>
    <row r="135" spans="22:22" hidden="1" x14ac:dyDescent="0.2">
      <c r="V135" s="160"/>
    </row>
    <row r="136" spans="22:22" hidden="1" x14ac:dyDescent="0.2">
      <c r="V136" s="160"/>
    </row>
    <row r="137" spans="22:22" hidden="1" x14ac:dyDescent="0.2">
      <c r="V137" s="160"/>
    </row>
    <row r="138" spans="22:22" hidden="1" x14ac:dyDescent="0.2">
      <c r="V138" s="160"/>
    </row>
    <row r="139" spans="22:22" hidden="1" x14ac:dyDescent="0.2">
      <c r="V139" s="160"/>
    </row>
    <row r="140" spans="22:22" hidden="1" x14ac:dyDescent="0.2">
      <c r="V140" s="160"/>
    </row>
    <row r="141" spans="22:22" hidden="1" x14ac:dyDescent="0.2">
      <c r="V141" s="160"/>
    </row>
    <row r="142" spans="22:22" hidden="1" x14ac:dyDescent="0.2">
      <c r="V142" s="160"/>
    </row>
    <row r="143" spans="22:22" hidden="1" x14ac:dyDescent="0.2">
      <c r="V143" s="160"/>
    </row>
    <row r="144" spans="22:22" hidden="1" x14ac:dyDescent="0.2">
      <c r="V144" s="160"/>
    </row>
    <row r="145" spans="22:22" hidden="1" x14ac:dyDescent="0.2">
      <c r="V145" s="160"/>
    </row>
    <row r="146" spans="22:22" hidden="1" x14ac:dyDescent="0.2">
      <c r="V146" s="160"/>
    </row>
    <row r="147" spans="22:22" hidden="1" x14ac:dyDescent="0.2">
      <c r="V147" s="160"/>
    </row>
    <row r="148" spans="22:22" hidden="1" x14ac:dyDescent="0.2">
      <c r="V148" s="160"/>
    </row>
    <row r="149" spans="22:22" hidden="1" x14ac:dyDescent="0.2">
      <c r="V149" s="160"/>
    </row>
    <row r="150" spans="22:22" hidden="1" x14ac:dyDescent="0.2">
      <c r="V150" s="160"/>
    </row>
    <row r="151" spans="22:22" hidden="1" x14ac:dyDescent="0.2">
      <c r="V151" s="160"/>
    </row>
    <row r="152" spans="22:22" hidden="1" x14ac:dyDescent="0.2">
      <c r="V152" s="160"/>
    </row>
    <row r="153" spans="22:22" hidden="1" x14ac:dyDescent="0.2">
      <c r="V153" s="160"/>
    </row>
    <row r="154" spans="22:22" hidden="1" x14ac:dyDescent="0.2">
      <c r="V154" s="160"/>
    </row>
    <row r="155" spans="22:22" hidden="1" x14ac:dyDescent="0.2">
      <c r="V155" s="160"/>
    </row>
    <row r="156" spans="22:22" hidden="1" x14ac:dyDescent="0.2">
      <c r="V156" s="160"/>
    </row>
    <row r="157" spans="22:22" hidden="1" x14ac:dyDescent="0.2">
      <c r="V157" s="160"/>
    </row>
    <row r="158" spans="22:22" hidden="1" x14ac:dyDescent="0.2">
      <c r="V158" s="160"/>
    </row>
    <row r="159" spans="22:22" hidden="1" x14ac:dyDescent="0.2">
      <c r="V159" s="160"/>
    </row>
    <row r="160" spans="22:22" hidden="1" x14ac:dyDescent="0.2">
      <c r="V160" s="160"/>
    </row>
    <row r="161" spans="22:22" hidden="1" x14ac:dyDescent="0.2">
      <c r="V161" s="160"/>
    </row>
    <row r="162" spans="22:22" hidden="1" x14ac:dyDescent="0.2">
      <c r="V162" s="160"/>
    </row>
    <row r="163" spans="22:22" hidden="1" x14ac:dyDescent="0.2">
      <c r="V163" s="160"/>
    </row>
    <row r="164" spans="22:22" hidden="1" x14ac:dyDescent="0.2">
      <c r="V164" s="160"/>
    </row>
    <row r="165" spans="22:22" hidden="1" x14ac:dyDescent="0.2">
      <c r="V165" s="160"/>
    </row>
    <row r="166" spans="22:22" hidden="1" x14ac:dyDescent="0.2">
      <c r="V166" s="160"/>
    </row>
    <row r="167" spans="22:22" hidden="1" x14ac:dyDescent="0.2">
      <c r="V167" s="160"/>
    </row>
    <row r="168" spans="22:22" hidden="1" x14ac:dyDescent="0.2">
      <c r="V168" s="160"/>
    </row>
    <row r="169" spans="22:22" hidden="1" x14ac:dyDescent="0.2">
      <c r="V169" s="160"/>
    </row>
    <row r="170" spans="22:22" hidden="1" x14ac:dyDescent="0.2">
      <c r="V170" s="160"/>
    </row>
    <row r="171" spans="22:22" hidden="1" x14ac:dyDescent="0.2"/>
    <row r="172" spans="22:22" hidden="1" x14ac:dyDescent="0.2"/>
    <row r="173" spans="22:22" hidden="1" x14ac:dyDescent="0.2"/>
    <row r="174" spans="22:22" hidden="1" x14ac:dyDescent="0.2"/>
    <row r="175" spans="22:22" hidden="1" x14ac:dyDescent="0.2"/>
    <row r="176" spans="22:22" hidden="1" x14ac:dyDescent="0.2"/>
    <row r="177" hidden="1" x14ac:dyDescent="0.2"/>
    <row r="178" hidden="1" x14ac:dyDescent="0.2"/>
    <row r="179" hidden="1" x14ac:dyDescent="0.2"/>
    <row r="180" hidden="1" x14ac:dyDescent="0.2"/>
  </sheetData>
  <sheetProtection algorithmName="SHA-512" hashValue="4tsJqS1BnAdHJqSrQ5LU6uD2wtIOY2ErgYxoUb9yFZY88o+/Q8iCpOxtDCWPNtYQBJGyde3m/1m+YTyWhvsQOw==" saltValue="xlAPNKmvVRmjSi1imHh0Kw==" spinCount="100000" sheet="1" objects="1" scenarios="1" selectLockedCells="1" selectUnlockedCells="1"/>
  <mergeCells count="4">
    <mergeCell ref="B8:C8"/>
    <mergeCell ref="B9:C9"/>
    <mergeCell ref="B11:C11"/>
    <mergeCell ref="B33:J34"/>
  </mergeCells>
  <conditionalFormatting sqref="E15:E16">
    <cfRule type="expression" dxfId="1" priority="2">
      <formula>#REF!&gt;0</formula>
    </cfRule>
  </conditionalFormatting>
  <conditionalFormatting sqref="E17:E22">
    <cfRule type="expression" dxfId="0" priority="1">
      <formula>#REF!=0</formula>
    </cfRule>
  </conditionalFormatting>
  <dataValidations count="1">
    <dataValidation type="list" allowBlank="1" showInputMessage="1" showErrorMessage="1" sqref="F3:I3 M3:P3" xr:uid="{F3B8C602-E946-40D7-91E5-75E23630A82B}">
      <formula1>"Kromme,Lineair"</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F12496F9F3B0A4B984EB6D633642777" ma:contentTypeVersion="3" ma:contentTypeDescription="Een nieuw document maken." ma:contentTypeScope="" ma:versionID="44dc0f2d01aaace20cf3cb4afb0aa455">
  <xsd:schema xmlns:xsd="http://www.w3.org/2001/XMLSchema" xmlns:xs="http://www.w3.org/2001/XMLSchema" xmlns:p="http://schemas.microsoft.com/office/2006/metadata/properties" xmlns:ns2="082f8843-34c7-4216-9e36-1aeaa5be6adb" targetNamespace="http://schemas.microsoft.com/office/2006/metadata/properties" ma:root="true" ma:fieldsID="d270b64b6bc999921316eab49b646b78" ns2:_="">
    <xsd:import namespace="082f8843-34c7-4216-9e36-1aeaa5be6ad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2f8843-34c7-4216-9e36-1aeaa5be6a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3277C0-F75C-4AD5-AF6F-5C57F985CD87}">
  <ds:schemaRefs>
    <ds:schemaRef ds:uri="http://schemas.microsoft.com/office/2006/documentManagement/types"/>
    <ds:schemaRef ds:uri="http://schemas.microsoft.com/office/2006/metadata/properties"/>
    <ds:schemaRef ds:uri="http://schemas.microsoft.com/office/infopath/2007/PartnerControls"/>
    <ds:schemaRef ds:uri="http://purl.org/dc/terms/"/>
    <ds:schemaRef ds:uri="http://purl.org/dc/dcmitype/"/>
    <ds:schemaRef ds:uri="http://purl.org/dc/elements/1.1/"/>
    <ds:schemaRef ds:uri="082f8843-34c7-4216-9e36-1aeaa5be6adb"/>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7DC0F58-6FD0-44C5-AEC9-E1443B9DF3B0}">
  <ds:schemaRefs>
    <ds:schemaRef ds:uri="http://schemas.microsoft.com/sharepoint/v3/contenttype/forms"/>
  </ds:schemaRefs>
</ds:datastoreItem>
</file>

<file path=customXml/itemProps3.xml><?xml version="1.0" encoding="utf-8"?>
<ds:datastoreItem xmlns:ds="http://schemas.openxmlformats.org/officeDocument/2006/customXml" ds:itemID="{15481A82-A460-4747-B13C-6834EAB1C4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2f8843-34c7-4216-9e36-1aeaa5be6a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Instructie</vt:lpstr>
      <vt:lpstr>Ondertekening</vt:lpstr>
      <vt:lpstr>1. Refurbished</vt:lpstr>
      <vt:lpstr>2.Kortingspercentages</vt:lpstr>
      <vt:lpstr>3.Nieuw circulair</vt:lpstr>
      <vt:lpstr>4. Preventief Correctief</vt:lpstr>
      <vt:lpstr>5. Thuiswerkplek</vt:lpstr>
      <vt:lpstr>6. Project nieuw gemeentehuis</vt:lpstr>
      <vt:lpstr>7. Totaalprijs</vt:lpstr>
      <vt:lpstr>8. Scoremethode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Klein Schiphorst-Joosten, Jeanine</dc:creator>
  <cp:keywords/>
  <dc:description/>
  <cp:lastModifiedBy>Klein Schiphorst-Joosten, Jeanine</cp:lastModifiedBy>
  <cp:revision/>
  <dcterms:created xsi:type="dcterms:W3CDTF">2026-08-12T13:44:51Z</dcterms:created>
  <dcterms:modified xsi:type="dcterms:W3CDTF">2026-09-21T09:01:11Z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0x010100EF12496F9F3B0A4B984EB6D633642777</vt:lpwstr>
  </property>
</Properties>
</file>