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anl-my.sharepoint.com/personal/dorithhassing_coa_nl/Documents/Documenten/Arbeidsmarktcommunicatie en jobmarketing/Ter publicatie/"/>
    </mc:Choice>
  </mc:AlternateContent>
  <xr:revisionPtr revIDLastSave="29" documentId="13_ncr:20000001_{5B1FA5F9-CAD5-4496-BD77-2D564D58EED2}" xr6:coauthVersionLast="47" xr6:coauthVersionMax="47" xr10:uidLastSave="{37B97F0D-34AF-4CC1-B699-B85B17EE470A}"/>
  <bookViews>
    <workbookView xWindow="-110" yWindow="-110" windowWidth="19420" windowHeight="10300" xr2:uid="{00000000-000D-0000-FFFF-FFFF00000000}"/>
  </bookViews>
  <sheets>
    <sheet name="Prijzenblad" sheetId="6" r:id="rId1"/>
    <sheet name="Score grafiek" sheetId="9" state="hidden" r:id="rId2"/>
    <sheet name="Score kromme" sheetId="10" state="hidden" r:id="rId3"/>
    <sheet name="Score knik" sheetId="11" state="hidden" r:id="rId4"/>
    <sheet name="Grafiek prijsscore" sheetId="12" r:id="rId5"/>
    <sheet name="Blad1" sheetId="7" state="hidden" r:id="rId6"/>
  </sheets>
  <externalReferences>
    <externalReference r:id="rId7"/>
  </externalReferences>
  <definedNames>
    <definedName name="_xlnm.Print_Area" localSheetId="0">Prijzenblad!$B$10:$E$48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1" l="1"/>
  <c r="I38" i="11" s="1"/>
  <c r="E18" i="6" l="1"/>
  <c r="E26" i="6"/>
  <c r="E25" i="6"/>
  <c r="E19" i="6"/>
  <c r="E17" i="6"/>
  <c r="E32" i="6"/>
  <c r="E33" i="6"/>
  <c r="E34" i="6"/>
  <c r="C9" i="11"/>
  <c r="I25" i="10"/>
  <c r="I14" i="10"/>
  <c r="I15" i="10"/>
  <c r="I16" i="10"/>
  <c r="I17" i="10"/>
  <c r="I18" i="10"/>
  <c r="I19" i="10"/>
  <c r="I20" i="10"/>
  <c r="I21" i="10"/>
  <c r="I22" i="10"/>
  <c r="I23" i="10"/>
  <c r="I24" i="10"/>
  <c r="I13" i="10"/>
  <c r="G13" i="10"/>
  <c r="I12" i="10"/>
  <c r="H12" i="10"/>
  <c r="G25" i="10"/>
  <c r="G12" i="10"/>
  <c r="E28" i="6" l="1"/>
  <c r="E21" i="6"/>
  <c r="E36" i="6"/>
  <c r="C9" i="10"/>
  <c r="C9" i="9"/>
  <c r="E38" i="6" l="1"/>
  <c r="G16" i="10"/>
  <c r="G23" i="10"/>
  <c r="G15" i="10"/>
  <c r="G21" i="10"/>
  <c r="G22" i="10"/>
  <c r="G17" i="10"/>
  <c r="G19" i="10"/>
  <c r="G14" i="10"/>
  <c r="G18" i="10"/>
  <c r="G20" i="10"/>
  <c r="G24" i="10"/>
  <c r="D9" i="9" l="1"/>
  <c r="D10" i="9" s="1"/>
  <c r="H8" i="12"/>
  <c r="H9" i="12" s="1"/>
  <c r="E40" i="6" s="1"/>
  <c r="D9" i="11"/>
  <c r="D10" i="11" s="1"/>
  <c r="D9" i="10"/>
  <c r="D10" i="10" s="1"/>
</calcChain>
</file>

<file path=xl/sharedStrings.xml><?xml version="1.0" encoding="utf-8"?>
<sst xmlns="http://schemas.openxmlformats.org/spreadsheetml/2006/main" count="79" uniqueCount="54">
  <si>
    <t>Tarieven opgeven met maximaal 2 decimalen achter de komma.</t>
  </si>
  <si>
    <t>Naam rechtsgeldig vertegenwoordiger en handtekening</t>
  </si>
  <si>
    <t>Alle geel gemarkeerde cellen dienen ingevuld te worden.</t>
  </si>
  <si>
    <t>Fictief aantal 
(weging)</t>
  </si>
  <si>
    <t xml:space="preserve">Er mogen geen 0-bedragen of negatieve bedragen ingevuld worden. </t>
  </si>
  <si>
    <t>Inschrijver</t>
  </si>
  <si>
    <t>Vestigingsplaats Inschrijver</t>
  </si>
  <si>
    <t>Ja</t>
  </si>
  <si>
    <t>Nee</t>
  </si>
  <si>
    <t>+1 jaar</t>
  </si>
  <si>
    <t>+2 jaar</t>
  </si>
  <si>
    <t>Geen</t>
  </si>
  <si>
    <t>Totaalprijs excl.btw</t>
  </si>
  <si>
    <t>Score</t>
  </si>
  <si>
    <t>Totale fictieve inschrijfsom</t>
  </si>
  <si>
    <t>Prijs</t>
  </si>
  <si>
    <t>De opgegeven aantallen in kolom D zijn fictieve aantallen, hier kunnen gedurende de contractperiode geen rechten aan worden ontleend.</t>
  </si>
  <si>
    <t>Minimum</t>
  </si>
  <si>
    <t>Pas aan naar gewenste score!</t>
  </si>
  <si>
    <t>Maximum</t>
  </si>
  <si>
    <t>Pas aan naar gewenste bandbreedte!</t>
  </si>
  <si>
    <t>De in dit document opgegeven prijzen zijn vast gedurende het eerste contractjaar van de (Raam)overeenkomst en mag daarna alleen in overeenstemming met de bepalingen in de Raamovereenkomst worden aangepast;</t>
  </si>
  <si>
    <t>Aanbesteding Arbeidsmarktcommunicatie en jobmarketing</t>
  </si>
  <si>
    <t>A</t>
  </si>
  <si>
    <t>B</t>
  </si>
  <si>
    <t>C</t>
  </si>
  <si>
    <t>Fictieve inschrijfsom B</t>
  </si>
  <si>
    <t>Fictieve inschrijfsom A</t>
  </si>
  <si>
    <t>Dienstverleningstarief per uur, overige activiteiten</t>
  </si>
  <si>
    <t>Fictieve inschrijfsom C</t>
  </si>
  <si>
    <r>
      <t xml:space="preserve">Uurtarief overige activiteiten strategisch
</t>
    </r>
    <r>
      <rPr>
        <i/>
        <sz val="11"/>
        <color theme="1"/>
        <rFont val="Thesans"/>
      </rPr>
      <t>Bijvoorbeeld strategisch advies arbeidsmarktcommunicatie, trendanalyse arbeidsmarkt, advisering aan MT/hoger management</t>
    </r>
  </si>
  <si>
    <r>
      <t xml:space="preserve">Uurtarief overige activiteiten tactisch 
</t>
    </r>
    <r>
      <rPr>
        <i/>
        <sz val="11"/>
        <color theme="1"/>
        <rFont val="Thesans"/>
      </rPr>
      <t>Bijvoorbeeld training on the job en workshops voor recruiters, advies over de inzet en uitvoering van jobmarketing</t>
    </r>
  </si>
  <si>
    <r>
      <t xml:space="preserve">Uurtartief overige activiteiten operationeel
</t>
    </r>
    <r>
      <rPr>
        <i/>
        <sz val="11"/>
        <color theme="1"/>
        <rFont val="Thesans"/>
      </rPr>
      <t>Bijvoorbeeld coaching on the job, incidentele ondersteuning buiten reguliere campagnes</t>
    </r>
  </si>
  <si>
    <t>Plaatsing Mediakanalen</t>
  </si>
  <si>
    <t>B1: Handlingkosten per kanaal (1-5 kanalen)</t>
  </si>
  <si>
    <t>B2: Handlingkosten per kanaal (6+ kanalen)</t>
  </si>
  <si>
    <t>A3: Advieskosten, zoals doelgroepanalyse, keuze media-inzet, etc.</t>
  </si>
  <si>
    <t>A2: Beheren advertentie voor een campagne van 6+ functieprofielen voor 3 maanden</t>
  </si>
  <si>
    <t>A1: Beheren advertentie voor een campagne 3-5 functieprofielen voor 3 maanden</t>
  </si>
  <si>
    <t>Score Prijs</t>
  </si>
  <si>
    <t xml:space="preserve">All-in prijs </t>
  </si>
  <si>
    <t>Het geoffreerde tarief betreft een all-in tarief en bevat alle kosten waaronder middelen en systemen, aflevering, overhead, reistijd, reiskosten, reisuren, nazorg, garantie en retouren. Deze opsomming is niet uitputtend.</t>
  </si>
  <si>
    <t>Gewogen totaalprijs</t>
  </si>
  <si>
    <t>Gewogen punten</t>
  </si>
  <si>
    <t>Totaalprijs bij max. aantal gewogen punten</t>
  </si>
  <si>
    <t>Totaalprijs bij knikpunt</t>
  </si>
  <si>
    <t>Totaalprijs bij min. aantal gewogen punten</t>
  </si>
  <si>
    <t>Uw ingediende prijs</t>
  </si>
  <si>
    <t xml:space="preserve">Uw behaalde gewogen punten </t>
  </si>
  <si>
    <t>Uw fictieve inschrijfsom</t>
  </si>
  <si>
    <t>Fictieve inschrijfsom bij max. aantal gewogen punten</t>
  </si>
  <si>
    <t>Fictieve inschrijfsom bij knikpunt</t>
  </si>
  <si>
    <t>Fictieve inschrijfsom bij min. aantal gewogen punten</t>
  </si>
  <si>
    <t>Fictieve inschrijfsom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</si>
</sst>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-&quot;€&quot;\ * #,##0.0_-;_-&quot;€&quot;\ * #,##0.0\-;_-&quot;€&quot;\ * &quot;-&quot;??_-;_-@_-"/>
    <numFmt numFmtId="166" formatCode="_-&quot;€&quot;\ * #,##0.00_-;_-&quot;€&quot;\ * #,##0.00\-;_-&quot;€&quot;\ * &quot;-&quot;??_-;_-@_-"/>
  </numFmts>
  <fonts count="2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Thesans"/>
    </font>
    <font>
      <sz val="12"/>
      <name val="Thesans"/>
    </font>
    <font>
      <sz val="9"/>
      <name val="Thesans"/>
    </font>
    <font>
      <sz val="9"/>
      <color indexed="9"/>
      <name val="Thesans"/>
    </font>
    <font>
      <sz val="10"/>
      <color theme="1"/>
      <name val="Arial"/>
      <family val="2"/>
    </font>
    <font>
      <sz val="11"/>
      <color theme="1"/>
      <name val="Thesans"/>
    </font>
    <font>
      <sz val="11"/>
      <color indexed="8"/>
      <name val="Thesans"/>
    </font>
    <font>
      <b/>
      <sz val="11"/>
      <color indexed="8"/>
      <name val="Thesans"/>
    </font>
    <font>
      <b/>
      <sz val="11"/>
      <color theme="1"/>
      <name val="Thesans"/>
    </font>
    <font>
      <sz val="2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Thesans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0"/>
      <name val="Thesans"/>
    </font>
    <font>
      <b/>
      <sz val="11"/>
      <color theme="0"/>
      <name val="Thesans"/>
    </font>
    <font>
      <b/>
      <sz val="12"/>
      <name val="Thesans"/>
    </font>
    <font>
      <i/>
      <sz val="11"/>
      <color theme="1"/>
      <name val="Thesans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E8C0A"/>
        <bgColor indexed="64"/>
      </patternFill>
    </fill>
    <fill>
      <patternFill patternType="solid">
        <fgColor rgb="FFFFCC99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2" borderId="4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" fillId="9" borderId="23" applyNumberFormat="0" applyAlignment="0" applyProtection="0"/>
    <xf numFmtId="0" fontId="1" fillId="10" borderId="0" applyNumberFormat="0" applyBorder="0" applyAlignment="0" applyProtection="0"/>
    <xf numFmtId="43" fontId="8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quotePrefix="1"/>
    <xf numFmtId="0" fontId="13" fillId="0" borderId="0" xfId="0" applyFont="1"/>
    <xf numFmtId="44" fontId="13" fillId="0" borderId="0" xfId="0" applyNumberFormat="1" applyFont="1"/>
    <xf numFmtId="0" fontId="13" fillId="0" borderId="0" xfId="0" applyFont="1" applyAlignment="1">
      <alignment horizontal="left"/>
    </xf>
    <xf numFmtId="2" fontId="13" fillId="0" borderId="0" xfId="0" applyNumberFormat="1" applyFont="1" applyAlignment="1">
      <alignment horizontal="left"/>
    </xf>
    <xf numFmtId="164" fontId="9" fillId="5" borderId="1" xfId="5" applyNumberFormat="1" applyFont="1" applyFill="1" applyBorder="1" applyAlignment="1" applyProtection="1">
      <alignment horizontal="center"/>
      <protection locked="0"/>
    </xf>
    <xf numFmtId="0" fontId="14" fillId="7" borderId="0" xfId="0" applyFont="1" applyFill="1"/>
    <xf numFmtId="0" fontId="0" fillId="11" borderId="0" xfId="0" applyFill="1"/>
    <xf numFmtId="0" fontId="18" fillId="11" borderId="0" xfId="0" applyFont="1" applyFill="1" applyAlignment="1">
      <alignment horizontal="left"/>
    </xf>
    <xf numFmtId="0" fontId="19" fillId="11" borderId="0" xfId="0" applyFont="1" applyFill="1" applyAlignment="1">
      <alignment horizontal="left"/>
    </xf>
    <xf numFmtId="164" fontId="19" fillId="11" borderId="0" xfId="0" applyNumberFormat="1" applyFont="1" applyFill="1" applyAlignment="1">
      <alignment horizontal="left"/>
    </xf>
    <xf numFmtId="164" fontId="20" fillId="11" borderId="0" xfId="0" applyNumberFormat="1" applyFont="1" applyFill="1" applyAlignment="1">
      <alignment horizontal="left"/>
    </xf>
    <xf numFmtId="165" fontId="17" fillId="0" borderId="0" xfId="6" applyNumberFormat="1" applyFont="1" applyFill="1" applyBorder="1" applyAlignment="1"/>
    <xf numFmtId="2" fontId="14" fillId="0" borderId="0" xfId="0" applyNumberFormat="1" applyFont="1" applyAlignment="1">
      <alignment horizontal="left"/>
    </xf>
    <xf numFmtId="166" fontId="14" fillId="0" borderId="0" xfId="7" applyNumberFormat="1" applyFont="1" applyFill="1" applyBorder="1" applyAlignment="1"/>
    <xf numFmtId="164" fontId="14" fillId="0" borderId="0" xfId="0" applyNumberFormat="1" applyFont="1"/>
    <xf numFmtId="0" fontId="22" fillId="8" borderId="7" xfId="2" applyFont="1" applyFill="1" applyBorder="1" applyAlignment="1">
      <alignment horizontal="left" vertical="center" wrapText="1"/>
    </xf>
    <xf numFmtId="0" fontId="6" fillId="4" borderId="25" xfId="2" applyFont="1" applyFill="1" applyBorder="1" applyAlignment="1" applyProtection="1">
      <alignment horizontal="center" vertical="center"/>
      <protection locked="0"/>
    </xf>
    <xf numFmtId="0" fontId="6" fillId="4" borderId="24" xfId="2" applyFont="1" applyFill="1" applyBorder="1" applyAlignment="1" applyProtection="1">
      <alignment horizontal="center" vertical="center"/>
      <protection locked="0"/>
    </xf>
    <xf numFmtId="0" fontId="6" fillId="4" borderId="26" xfId="2" applyFont="1" applyFill="1" applyBorder="1" applyAlignment="1" applyProtection="1">
      <alignment horizontal="center" vertical="center"/>
      <protection locked="0"/>
    </xf>
    <xf numFmtId="0" fontId="0" fillId="0" borderId="21" xfId="0" applyBorder="1"/>
    <xf numFmtId="0" fontId="0" fillId="12" borderId="29" xfId="0" applyFill="1" applyBorder="1"/>
    <xf numFmtId="0" fontId="0" fillId="12" borderId="13" xfId="0" applyFill="1" applyBorder="1"/>
    <xf numFmtId="0" fontId="0" fillId="12" borderId="30" xfId="0" applyFill="1" applyBorder="1"/>
    <xf numFmtId="0" fontId="0" fillId="12" borderId="1" xfId="0" applyFill="1" applyBorder="1" applyAlignment="1">
      <alignment wrapText="1"/>
    </xf>
    <xf numFmtId="0" fontId="0" fillId="12" borderId="1" xfId="0" applyFill="1" applyBorder="1"/>
    <xf numFmtId="0" fontId="0" fillId="12" borderId="31" xfId="0" applyFill="1" applyBorder="1"/>
    <xf numFmtId="164" fontId="0" fillId="13" borderId="1" xfId="0" applyNumberFormat="1" applyFill="1" applyBorder="1" applyAlignment="1">
      <alignment wrapText="1"/>
    </xf>
    <xf numFmtId="0" fontId="0" fillId="13" borderId="1" xfId="0" applyFill="1" applyBorder="1"/>
    <xf numFmtId="164" fontId="0" fillId="13" borderId="30" xfId="0" applyNumberFormat="1" applyFill="1" applyBorder="1" applyAlignment="1">
      <alignment wrapText="1"/>
    </xf>
    <xf numFmtId="0" fontId="0" fillId="12" borderId="32" xfId="0" applyFill="1" applyBorder="1"/>
    <xf numFmtId="0" fontId="0" fillId="12" borderId="15" xfId="0" applyFill="1" applyBorder="1"/>
    <xf numFmtId="0" fontId="0" fillId="12" borderId="16" xfId="0" applyFill="1" applyBorder="1"/>
    <xf numFmtId="0" fontId="0" fillId="12" borderId="17" xfId="0" applyFill="1" applyBorder="1"/>
    <xf numFmtId="44" fontId="0" fillId="13" borderId="30" xfId="0" applyNumberFormat="1" applyFill="1" applyBorder="1"/>
    <xf numFmtId="2" fontId="0" fillId="13" borderId="30" xfId="0" applyNumberFormat="1" applyFill="1" applyBorder="1"/>
    <xf numFmtId="0" fontId="0" fillId="0" borderId="0" xfId="0" applyAlignment="1">
      <alignment horizontal="left"/>
    </xf>
    <xf numFmtId="0" fontId="22" fillId="7" borderId="0" xfId="2" applyFont="1" applyFill="1" applyAlignment="1">
      <alignment horizontal="left" vertical="center" wrapText="1"/>
    </xf>
    <xf numFmtId="0" fontId="0" fillId="7" borderId="0" xfId="0" applyFill="1"/>
    <xf numFmtId="0" fontId="0" fillId="7" borderId="0" xfId="0" applyFill="1" applyAlignment="1">
      <alignment horizontal="left"/>
    </xf>
    <xf numFmtId="0" fontId="0" fillId="8" borderId="29" xfId="0" applyFill="1" applyBorder="1"/>
    <xf numFmtId="0" fontId="0" fillId="8" borderId="13" xfId="0" applyFill="1" applyBorder="1"/>
    <xf numFmtId="0" fontId="0" fillId="8" borderId="32" xfId="0" applyFill="1" applyBorder="1"/>
    <xf numFmtId="0" fontId="0" fillId="8" borderId="30" xfId="0" applyFill="1" applyBorder="1"/>
    <xf numFmtId="0" fontId="0" fillId="8" borderId="15" xfId="0" applyFill="1" applyBorder="1"/>
    <xf numFmtId="0" fontId="0" fillId="8" borderId="16" xfId="0" applyFill="1" applyBorder="1"/>
    <xf numFmtId="0" fontId="0" fillId="8" borderId="17" xfId="0" applyFill="1" applyBorder="1"/>
    <xf numFmtId="0" fontId="0" fillId="8" borderId="20" xfId="0" applyFill="1" applyBorder="1"/>
    <xf numFmtId="0" fontId="0" fillId="8" borderId="31" xfId="0" applyFill="1" applyBorder="1"/>
    <xf numFmtId="164" fontId="0" fillId="3" borderId="1" xfId="0" applyNumberFormat="1" applyFill="1" applyBorder="1" applyAlignment="1">
      <alignment wrapText="1"/>
    </xf>
    <xf numFmtId="0" fontId="0" fillId="3" borderId="1" xfId="0" applyFill="1" applyBorder="1"/>
    <xf numFmtId="44" fontId="0" fillId="3" borderId="17" xfId="0" applyNumberFormat="1" applyFill="1" applyBorder="1"/>
    <xf numFmtId="2" fontId="19" fillId="14" borderId="28" xfId="0" applyNumberFormat="1" applyFont="1" applyFill="1" applyBorder="1"/>
    <xf numFmtId="0" fontId="6" fillId="4" borderId="27" xfId="2" applyFont="1" applyFill="1" applyBorder="1" applyAlignment="1" applyProtection="1">
      <alignment horizontal="center" vertical="center"/>
      <protection locked="0"/>
    </xf>
    <xf numFmtId="0" fontId="6" fillId="4" borderId="5" xfId="2" applyFont="1" applyFill="1" applyBorder="1" applyAlignment="1" applyProtection="1">
      <alignment horizontal="center" vertical="center"/>
      <protection locked="0"/>
    </xf>
    <xf numFmtId="0" fontId="6" fillId="4" borderId="8" xfId="2" applyFont="1" applyFill="1" applyBorder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left" vertical="center"/>
    </xf>
    <xf numFmtId="0" fontId="15" fillId="0" borderId="0" xfId="0" applyFont="1" applyProtection="1"/>
    <xf numFmtId="0" fontId="23" fillId="3" borderId="15" xfId="2" applyFont="1" applyFill="1" applyBorder="1" applyAlignment="1" applyProtection="1">
      <alignment horizontal="left" vertical="center"/>
    </xf>
    <xf numFmtId="0" fontId="5" fillId="3" borderId="16" xfId="2" applyFont="1" applyFill="1" applyBorder="1" applyAlignment="1" applyProtection="1">
      <alignment horizontal="left" vertical="center"/>
    </xf>
    <xf numFmtId="0" fontId="5" fillId="3" borderId="17" xfId="2" applyFont="1" applyFill="1" applyBorder="1" applyAlignment="1" applyProtection="1">
      <alignment horizontal="left" vertical="center"/>
    </xf>
    <xf numFmtId="0" fontId="5" fillId="3" borderId="2" xfId="2" applyFont="1" applyFill="1" applyBorder="1" applyAlignment="1" applyProtection="1">
      <alignment horizontal="left" vertical="center"/>
    </xf>
    <xf numFmtId="0" fontId="5" fillId="3" borderId="3" xfId="2" applyFont="1" applyFill="1" applyBorder="1" applyAlignment="1" applyProtection="1">
      <alignment horizontal="left" vertical="center" wrapText="1"/>
    </xf>
    <xf numFmtId="0" fontId="4" fillId="0" borderId="2" xfId="2" applyFont="1" applyBorder="1" applyAlignment="1" applyProtection="1">
      <alignment horizontal="left" vertical="center"/>
    </xf>
    <xf numFmtId="0" fontId="7" fillId="0" borderId="0" xfId="2" applyFont="1" applyAlignment="1" applyProtection="1">
      <alignment horizontal="left" vertical="center"/>
    </xf>
    <xf numFmtId="0" fontId="22" fillId="8" borderId="7" xfId="2" applyFont="1" applyFill="1" applyBorder="1" applyAlignment="1" applyProtection="1">
      <alignment horizontal="left" vertical="center" wrapText="1"/>
    </xf>
    <xf numFmtId="0" fontId="4" fillId="0" borderId="0" xfId="2" applyFont="1" applyAlignment="1" applyProtection="1">
      <alignment horizontal="left" vertical="center" wrapText="1"/>
    </xf>
    <xf numFmtId="0" fontId="12" fillId="0" borderId="9" xfId="0" applyFont="1" applyBorder="1" applyAlignment="1" applyProtection="1">
      <alignment horizontal="left" wrapText="1"/>
    </xf>
    <xf numFmtId="164" fontId="9" fillId="7" borderId="1" xfId="5" applyNumberFormat="1" applyFont="1" applyFill="1" applyBorder="1" applyAlignment="1" applyProtection="1">
      <alignment horizontal="center"/>
    </xf>
    <xf numFmtId="0" fontId="9" fillId="6" borderId="1" xfId="0" applyFont="1" applyFill="1" applyBorder="1" applyAlignment="1" applyProtection="1">
      <alignment horizontal="center"/>
    </xf>
    <xf numFmtId="44" fontId="10" fillId="6" borderId="10" xfId="2" applyNumberFormat="1" applyFont="1" applyFill="1" applyBorder="1" applyAlignment="1" applyProtection="1">
      <alignment horizontal="left"/>
    </xf>
    <xf numFmtId="0" fontId="12" fillId="0" borderId="12" xfId="0" applyFont="1" applyBorder="1" applyAlignment="1" applyProtection="1">
      <alignment horizontal="left" wrapText="1"/>
    </xf>
    <xf numFmtId="0" fontId="9" fillId="0" borderId="12" xfId="0" applyFont="1" applyBorder="1" applyAlignment="1" applyProtection="1">
      <alignment horizontal="center"/>
    </xf>
    <xf numFmtId="0" fontId="9" fillId="0" borderId="13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11" fillId="6" borderId="3" xfId="2" applyFont="1" applyFill="1" applyBorder="1" applyAlignment="1" applyProtection="1">
      <alignment horizontal="right" vertical="center"/>
    </xf>
    <xf numFmtId="0" fontId="11" fillId="6" borderId="6" xfId="2" applyFont="1" applyFill="1" applyBorder="1" applyAlignment="1" applyProtection="1">
      <alignment horizontal="right" vertical="center"/>
    </xf>
    <xf numFmtId="44" fontId="11" fillId="6" borderId="14" xfId="2" applyNumberFormat="1" applyFont="1" applyFill="1" applyBorder="1" applyAlignment="1" applyProtection="1">
      <alignment horizontal="left" vertical="center"/>
    </xf>
    <xf numFmtId="44" fontId="4" fillId="0" borderId="0" xfId="2" applyNumberFormat="1" applyFont="1" applyAlignment="1" applyProtection="1">
      <alignment horizontal="left" vertical="center"/>
    </xf>
    <xf numFmtId="0" fontId="11" fillId="7" borderId="0" xfId="2" applyFont="1" applyFill="1" applyAlignment="1" applyProtection="1">
      <alignment horizontal="right" vertical="center"/>
    </xf>
    <xf numFmtId="44" fontId="11" fillId="7" borderId="0" xfId="2" applyNumberFormat="1" applyFont="1" applyFill="1" applyAlignment="1" applyProtection="1">
      <alignment horizontal="left" vertical="center"/>
    </xf>
    <xf numFmtId="44" fontId="11" fillId="3" borderId="28" xfId="2" applyNumberFormat="1" applyFont="1" applyFill="1" applyBorder="1" applyAlignment="1" applyProtection="1">
      <alignment horizontal="left" vertical="center"/>
    </xf>
    <xf numFmtId="43" fontId="11" fillId="14" borderId="28" xfId="8" applyFont="1" applyFill="1" applyBorder="1" applyAlignment="1" applyProtection="1">
      <alignment horizontal="left" vertical="center"/>
    </xf>
    <xf numFmtId="0" fontId="21" fillId="8" borderId="15" xfId="2" applyFont="1" applyFill="1" applyBorder="1" applyAlignment="1" applyProtection="1">
      <alignment horizontal="left" vertical="center"/>
    </xf>
    <xf numFmtId="0" fontId="21" fillId="8" borderId="16" xfId="2" applyFont="1" applyFill="1" applyBorder="1" applyAlignment="1" applyProtection="1">
      <alignment horizontal="left" vertical="center"/>
    </xf>
    <xf numFmtId="0" fontId="21" fillId="8" borderId="17" xfId="2" applyFont="1" applyFill="1" applyBorder="1" applyAlignment="1" applyProtection="1">
      <alignment horizontal="left" vertical="center"/>
    </xf>
    <xf numFmtId="0" fontId="21" fillId="8" borderId="18" xfId="2" applyFont="1" applyFill="1" applyBorder="1" applyAlignment="1" applyProtection="1">
      <alignment horizontal="left" vertical="center" wrapText="1"/>
    </xf>
    <xf numFmtId="0" fontId="21" fillId="8" borderId="0" xfId="2" applyFont="1" applyFill="1" applyAlignment="1" applyProtection="1">
      <alignment horizontal="left" vertical="center" wrapText="1"/>
    </xf>
    <xf numFmtId="0" fontId="21" fillId="8" borderId="19" xfId="2" applyFont="1" applyFill="1" applyBorder="1" applyAlignment="1" applyProtection="1">
      <alignment horizontal="left" vertical="center" wrapText="1"/>
    </xf>
    <xf numFmtId="0" fontId="21" fillId="8" borderId="18" xfId="2" applyFont="1" applyFill="1" applyBorder="1" applyAlignment="1" applyProtection="1">
      <alignment horizontal="left" vertical="center"/>
    </xf>
    <xf numFmtId="0" fontId="21" fillId="8" borderId="0" xfId="2" applyFont="1" applyFill="1" applyAlignment="1" applyProtection="1">
      <alignment horizontal="left" vertical="center"/>
    </xf>
    <xf numFmtId="0" fontId="21" fillId="8" borderId="19" xfId="2" applyFont="1" applyFill="1" applyBorder="1" applyAlignment="1" applyProtection="1">
      <alignment horizontal="left" vertical="center"/>
    </xf>
    <xf numFmtId="0" fontId="21" fillId="8" borderId="20" xfId="2" applyFont="1" applyFill="1" applyBorder="1" applyAlignment="1" applyProtection="1">
      <alignment horizontal="left" vertical="center" wrapText="1"/>
    </xf>
    <xf numFmtId="0" fontId="21" fillId="8" borderId="21" xfId="2" applyFont="1" applyFill="1" applyBorder="1" applyAlignment="1" applyProtection="1">
      <alignment horizontal="left" vertical="center" wrapText="1"/>
    </xf>
    <xf numFmtId="0" fontId="21" fillId="8" borderId="22" xfId="2" applyFont="1" applyFill="1" applyBorder="1" applyAlignment="1" applyProtection="1">
      <alignment horizontal="left" vertical="center" wrapText="1"/>
    </xf>
  </cellXfs>
  <cellStyles count="9">
    <cellStyle name="20% - Accent3" xfId="7" builtinId="38"/>
    <cellStyle name="Invoer" xfId="6" builtinId="20"/>
    <cellStyle name="Komma" xfId="8" builtinId="3"/>
    <cellStyle name="Komma 2" xfId="3" xr:uid="{00000000-0005-0000-0000-000000000000}"/>
    <cellStyle name="Notitie 2" xfId="1" xr:uid="{00000000-0005-0000-0000-000001000000}"/>
    <cellStyle name="Procent" xfId="5" builtinId="5"/>
    <cellStyle name="Standaard" xfId="0" builtinId="0"/>
    <cellStyle name="Standaard 2" xfId="2" xr:uid="{00000000-0005-0000-0000-000003000000}"/>
    <cellStyle name="Valuta 2" xfId="4" xr:uid="{00000000-0005-0000-0000-000005000000}"/>
  </cellStyles>
  <dxfs count="0"/>
  <tableStyles count="0" defaultTableStyle="TableStyleMedium2" defaultPivotStyle="PivotStyleLight16"/>
  <colors>
    <mruColors>
      <color rgb="FFBE8C0A"/>
      <color rgb="FFFFFFCC"/>
      <color rgb="FF0094AB"/>
      <color rgb="FFE2AC00"/>
      <color rgb="FFD09E00"/>
      <color rgb="FFFFCD2F"/>
      <color rgb="FFFFD44B"/>
      <color rgb="FF2FEF4F"/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444444444444447E-2"/>
          <c:y val="7.4914458527363129E-2"/>
          <c:w val="0.8919259259259259"/>
          <c:h val="0.8398784557151215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BE8C0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elete val="1"/>
          </c:dLbls>
          <c:xVal>
            <c:numRef>
              <c:f>'Score grafiek'!$G$8:$G$9</c:f>
              <c:numCache>
                <c:formatCode>"€"\ #,##0.00</c:formatCode>
                <c:ptCount val="2"/>
                <c:pt idx="0">
                  <c:v>95000</c:v>
                </c:pt>
                <c:pt idx="1">
                  <c:v>135000</c:v>
                </c:pt>
              </c:numCache>
            </c:numRef>
          </c:xVal>
          <c:yVal>
            <c:numRef>
              <c:f>'Score grafiek'!$G$3:$G$4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0E-42F7-841E-EA616174B096}"/>
            </c:ext>
          </c:extLst>
        </c:ser>
        <c:ser>
          <c:idx val="1"/>
          <c:order val="1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'Score grafiek'!$D$9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xVal>
          <c:yVal>
            <c:numRef>
              <c:f>'Score grafiek'!$D$10</c:f>
              <c:numCache>
                <c:formatCode>0.00</c:formatCode>
                <c:ptCount val="1"/>
                <c:pt idx="0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0E-42F7-841E-EA616174B096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axId val="251619200"/>
        <c:axId val="251620160"/>
      </c:scatterChart>
      <c:valAx>
        <c:axId val="251619200"/>
        <c:scaling>
          <c:orientation val="minMax"/>
          <c:max val="130000"/>
          <c:min val="95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1620160"/>
        <c:crosses val="autoZero"/>
        <c:crossBetween val="midCat"/>
        <c:majorUnit val="5000"/>
      </c:valAx>
      <c:valAx>
        <c:axId val="251620160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1619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444444444444447E-2"/>
          <c:y val="7.4914458527363129E-2"/>
          <c:w val="0.8919259259259259"/>
          <c:h val="0.8398784557151215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BE8C0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'Score kromme'!$G$12:$G$25</c:f>
              <c:numCache>
                <c:formatCode>_-"€"\ * #,##0.00_-;_-"€"\ * #,##0.00\-;_-"€"\ * "-"??_-;_-@_-</c:formatCode>
                <c:ptCount val="14"/>
                <c:pt idx="0" formatCode="_-&quot;€&quot;\ * #,##0.0_-;_-&quot;€&quot;\ * #,##0.0\-;_-&quot;€&quot;\ * &quot;-&quot;??_-;_-@_-">
                  <c:v>130000</c:v>
                </c:pt>
                <c:pt idx="1">
                  <c:v>127400</c:v>
                </c:pt>
                <c:pt idx="2">
                  <c:v>126030</c:v>
                </c:pt>
                <c:pt idx="3">
                  <c:v>124660</c:v>
                </c:pt>
                <c:pt idx="4">
                  <c:v>121920</c:v>
                </c:pt>
                <c:pt idx="5">
                  <c:v>119180</c:v>
                </c:pt>
                <c:pt idx="6">
                  <c:v>116440</c:v>
                </c:pt>
                <c:pt idx="7">
                  <c:v>113700</c:v>
                </c:pt>
                <c:pt idx="8">
                  <c:v>110960</c:v>
                </c:pt>
                <c:pt idx="9">
                  <c:v>108220</c:v>
                </c:pt>
                <c:pt idx="10">
                  <c:v>105480</c:v>
                </c:pt>
                <c:pt idx="11">
                  <c:v>102740</c:v>
                </c:pt>
                <c:pt idx="12">
                  <c:v>101370</c:v>
                </c:pt>
                <c:pt idx="13" formatCode="&quot;€&quot;\ #,##0.00">
                  <c:v>100000</c:v>
                </c:pt>
              </c:numCache>
            </c:numRef>
          </c:xVal>
          <c:yVal>
            <c:numRef>
              <c:f>'Score kromme'!$I$12:$I$25</c:f>
              <c:numCache>
                <c:formatCode>0.00</c:formatCode>
                <c:ptCount val="14"/>
                <c:pt idx="0">
                  <c:v>0</c:v>
                </c:pt>
                <c:pt idx="1">
                  <c:v>6.6328888888888855</c:v>
                </c:pt>
                <c:pt idx="2">
                  <c:v>9.8861822222222209</c:v>
                </c:pt>
                <c:pt idx="3">
                  <c:v>12.972640000000002</c:v>
                </c:pt>
                <c:pt idx="4">
                  <c:v>18.645048888888887</c:v>
                </c:pt>
                <c:pt idx="5">
                  <c:v>23.650115555555558</c:v>
                </c:pt>
                <c:pt idx="6">
                  <c:v>27.987839999999998</c:v>
                </c:pt>
                <c:pt idx="7">
                  <c:v>31.658222222222221</c:v>
                </c:pt>
                <c:pt idx="8">
                  <c:v>34.66126222222222</c:v>
                </c:pt>
                <c:pt idx="9">
                  <c:v>36.996960000000001</c:v>
                </c:pt>
                <c:pt idx="10">
                  <c:v>38.665315555555559</c:v>
                </c:pt>
                <c:pt idx="11">
                  <c:v>39.666328888888891</c:v>
                </c:pt>
                <c:pt idx="12">
                  <c:v>39.916582222222225</c:v>
                </c:pt>
                <c:pt idx="13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59-440E-8CC7-A2EA514C647C}"/>
            </c:ext>
          </c:extLst>
        </c:ser>
        <c:ser>
          <c:idx val="1"/>
          <c:order val="1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B59-440E-8CC7-A2EA514C64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'Score kromme'!$D$9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xVal>
          <c:yVal>
            <c:numRef>
              <c:f>'Score kromme'!$D$10</c:f>
              <c:numCache>
                <c:formatCode>0.00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B59-440E-8CC7-A2EA514C6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1619200"/>
        <c:axId val="251620160"/>
      </c:scatterChart>
      <c:valAx>
        <c:axId val="251619200"/>
        <c:scaling>
          <c:orientation val="minMax"/>
          <c:max val="130000"/>
          <c:min val="1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\ 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1620160"/>
        <c:crosses val="autoZero"/>
        <c:crossBetween val="midCat"/>
        <c:majorUnit val="5000"/>
      </c:valAx>
      <c:valAx>
        <c:axId val="251620160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1619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444444444444447E-2"/>
          <c:y val="7.4914458527363129E-2"/>
          <c:w val="0.8919259259259259"/>
          <c:h val="0.8398784557151215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BE8C0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elete val="1"/>
          </c:dLbls>
          <c:xVal>
            <c:numRef>
              <c:f>'Score knik'!$G$8:$G$9</c:f>
              <c:numCache>
                <c:formatCode>"€"\ #,##0.00</c:formatCode>
                <c:ptCount val="2"/>
                <c:pt idx="0">
                  <c:v>95000</c:v>
                </c:pt>
                <c:pt idx="1">
                  <c:v>140000</c:v>
                </c:pt>
              </c:numCache>
            </c:numRef>
          </c:xVal>
          <c:yVal>
            <c:numRef>
              <c:f>'Score knik'!$G$3:$G$4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739-4B74-B742-CA7AE7B059B0}"/>
            </c:ext>
          </c:extLst>
        </c:ser>
        <c:ser>
          <c:idx val="1"/>
          <c:order val="1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'Score knik'!$D$9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xVal>
          <c:yVal>
            <c:numRef>
              <c:f>'Score knik'!$D$10</c:f>
              <c:numCache>
                <c:formatCode>0.00</c:formatCode>
                <c:ptCount val="1"/>
                <c:pt idx="0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739-4B74-B742-CA7AE7B059B0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axId val="251619200"/>
        <c:axId val="251620160"/>
      </c:scatterChart>
      <c:valAx>
        <c:axId val="251619200"/>
        <c:scaling>
          <c:orientation val="minMax"/>
          <c:max val="135000"/>
          <c:min val="95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1620160"/>
        <c:crosses val="autoZero"/>
        <c:crossBetween val="midCat"/>
        <c:majorUnit val="5000"/>
      </c:valAx>
      <c:valAx>
        <c:axId val="251620160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51619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Scorelijn</a:t>
            </a:r>
            <a:r>
              <a:rPr lang="nl-NL" baseline="0"/>
              <a:t> prijs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[1]Prijzenblad!$M$9:$M$11</c:f>
              <c:numCache>
                <c:formatCode>General</c:formatCode>
                <c:ptCount val="3"/>
                <c:pt idx="0">
                  <c:v>100000</c:v>
                </c:pt>
                <c:pt idx="1">
                  <c:v>110000</c:v>
                </c:pt>
                <c:pt idx="2">
                  <c:v>135000</c:v>
                </c:pt>
              </c:numCache>
            </c:numRef>
          </c:xVal>
          <c:yVal>
            <c:numRef>
              <c:f>[1]Prijzenblad!$N$9:$N$11</c:f>
              <c:numCache>
                <c:formatCode>General</c:formatCode>
                <c:ptCount val="3"/>
                <c:pt idx="0">
                  <c:v>30</c:v>
                </c:pt>
                <c:pt idx="1">
                  <c:v>25</c:v>
                </c:pt>
                <c:pt idx="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808-41D1-8BFA-8DF268C04104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[1]Prijzenblad!$M$13</c:f>
              <c:numCache>
                <c:formatCode>General</c:formatCode>
                <c:ptCount val="1"/>
                <c:pt idx="0">
                  <c:v>125000</c:v>
                </c:pt>
              </c:numCache>
            </c:numRef>
          </c:xVal>
          <c:yVal>
            <c:numRef>
              <c:f>[1]Prijzenblad!$M$14</c:f>
              <c:numCache>
                <c:formatCode>General</c:formatCode>
                <c:ptCount val="1"/>
                <c:pt idx="0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808-41D1-8BFA-8DF268C04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5886079"/>
        <c:axId val="1305893279"/>
      </c:scatterChart>
      <c:valAx>
        <c:axId val="1305886079"/>
        <c:scaling>
          <c:orientation val="minMax"/>
          <c:max val="135000"/>
          <c:min val="1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\ 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305893279"/>
        <c:crosses val="autoZero"/>
        <c:crossBetween val="midCat"/>
      </c:valAx>
      <c:valAx>
        <c:axId val="1305893279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305886079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Scorelijn</a:t>
            </a:r>
            <a:r>
              <a:rPr lang="nl-NL" baseline="0"/>
              <a:t> prijs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[1]Prijzenblad!$M$9:$M$11</c:f>
              <c:numCache>
                <c:formatCode>General</c:formatCode>
                <c:ptCount val="3"/>
                <c:pt idx="0">
                  <c:v>100000</c:v>
                </c:pt>
                <c:pt idx="1">
                  <c:v>110000</c:v>
                </c:pt>
                <c:pt idx="2">
                  <c:v>135000</c:v>
                </c:pt>
              </c:numCache>
            </c:numRef>
          </c:xVal>
          <c:yVal>
            <c:numRef>
              <c:f>[1]Prijzenblad!$N$9:$N$11</c:f>
              <c:numCache>
                <c:formatCode>General</c:formatCode>
                <c:ptCount val="3"/>
                <c:pt idx="0">
                  <c:v>30</c:v>
                </c:pt>
                <c:pt idx="1">
                  <c:v>25</c:v>
                </c:pt>
                <c:pt idx="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71-423A-A163-ED4103AA39C0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'Grafiek prijsscore'!$H$8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xVal>
          <c:yVal>
            <c:numRef>
              <c:f>'Grafiek prijsscore'!$H$9</c:f>
              <c:numCache>
                <c:formatCode>0.00</c:formatCode>
                <c:ptCount val="1"/>
                <c:pt idx="0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71-423A-A163-ED4103AA3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5886079"/>
        <c:axId val="1305893279"/>
      </c:scatterChart>
      <c:valAx>
        <c:axId val="1305886079"/>
        <c:scaling>
          <c:orientation val="minMax"/>
          <c:max val="135000"/>
          <c:min val="1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\ 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305893279"/>
        <c:crosses val="autoZero"/>
        <c:crossBetween val="midCat"/>
      </c:valAx>
      <c:valAx>
        <c:axId val="1305893279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305886079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38099</xdr:rowOff>
    </xdr:from>
    <xdr:to>
      <xdr:col>2</xdr:col>
      <xdr:colOff>721081</xdr:colOff>
      <xdr:row>7</xdr:row>
      <xdr:rowOff>123824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A58BE66-B3B8-7C0B-FC4A-6A69E8FDF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275" y="38099"/>
          <a:ext cx="4667606" cy="9874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11</xdr:row>
      <xdr:rowOff>76200</xdr:rowOff>
    </xdr:from>
    <xdr:to>
      <xdr:col>6</xdr:col>
      <xdr:colOff>438150</xdr:colOff>
      <xdr:row>28</xdr:row>
      <xdr:rowOff>35902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85F89859-1C93-428B-8D9B-BD8A43F415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95250</xdr:colOff>
      <xdr:row>0</xdr:row>
      <xdr:rowOff>28575</xdr:rowOff>
    </xdr:from>
    <xdr:to>
      <xdr:col>3</xdr:col>
      <xdr:colOff>1283056</xdr:colOff>
      <xdr:row>6</xdr:row>
      <xdr:rowOff>70402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AE92725-9BBB-4873-AC67-DBA0B142D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8575"/>
          <a:ext cx="4483456" cy="1013377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11</xdr:row>
      <xdr:rowOff>76200</xdr:rowOff>
    </xdr:from>
    <xdr:to>
      <xdr:col>6</xdr:col>
      <xdr:colOff>466725</xdr:colOff>
      <xdr:row>28</xdr:row>
      <xdr:rowOff>35902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9D6086B-D1A7-4B3B-8578-3CCE36E747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95250</xdr:colOff>
      <xdr:row>0</xdr:row>
      <xdr:rowOff>28575</xdr:rowOff>
    </xdr:from>
    <xdr:to>
      <xdr:col>3</xdr:col>
      <xdr:colOff>1283056</xdr:colOff>
      <xdr:row>6</xdr:row>
      <xdr:rowOff>70402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DC5104B-EFB0-47A7-B6D3-7E78970F5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8575"/>
          <a:ext cx="4483456" cy="1013377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11</xdr:row>
      <xdr:rowOff>76200</xdr:rowOff>
    </xdr:from>
    <xdr:to>
      <xdr:col>6</xdr:col>
      <xdr:colOff>438150</xdr:colOff>
      <xdr:row>28</xdr:row>
      <xdr:rowOff>35902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F97A324A-6EDE-4C25-8BBE-18BD387406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95250</xdr:colOff>
      <xdr:row>0</xdr:row>
      <xdr:rowOff>28575</xdr:rowOff>
    </xdr:from>
    <xdr:to>
      <xdr:col>3</xdr:col>
      <xdr:colOff>1286231</xdr:colOff>
      <xdr:row>6</xdr:row>
      <xdr:rowOff>67227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F866651-F51F-42E0-B1C6-B5C454435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8575"/>
          <a:ext cx="4483456" cy="1013377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571502</xdr:colOff>
      <xdr:row>39</xdr:row>
      <xdr:rowOff>76199</xdr:rowOff>
    </xdr:from>
    <xdr:to>
      <xdr:col>9</xdr:col>
      <xdr:colOff>1200150</xdr:colOff>
      <xdr:row>55</xdr:row>
      <xdr:rowOff>142874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86D82A45-81B9-49DC-8EC5-E9937F128F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11</xdr:row>
      <xdr:rowOff>9523</xdr:rowOff>
    </xdr:from>
    <xdr:to>
      <xdr:col>6</xdr:col>
      <xdr:colOff>565150</xdr:colOff>
      <xdr:row>26</xdr:row>
      <xdr:rowOff>38100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503DDE8-64D0-4E87-946B-3D8D6420AA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152400</xdr:colOff>
      <xdr:row>0</xdr:row>
      <xdr:rowOff>0</xdr:rowOff>
    </xdr:from>
    <xdr:to>
      <xdr:col>7</xdr:col>
      <xdr:colOff>533756</xdr:colOff>
      <xdr:row>0</xdr:row>
      <xdr:rowOff>1016552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A6A8D3C-07BC-4AE4-BA25-6094395D1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4648556" cy="1016552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est%20Prijzenblad%20Meetdiensten.xlsx" TargetMode="External"/><Relationship Id="rId2" Type="http://schemas.openxmlformats.org/officeDocument/2006/relationships/externalLinkPath" Target="https://coanl-my.sharepoint.com/personal/dorithhassing_coa_nl/Documents/Documenten/Arbeidsmarktcommunicatie%20en%20jobmarketing/Test%20Prijzenblad%20Meetdiensten.xlsx" TargetMode="External"/><Relationship Id="rId1" Type="http://schemas.openxmlformats.org/officeDocument/2006/relationships/externalLinkPath" Target="/personal/dorithhassing_coa_nl/Documents/Documenten/Arbeidsmarktcommunicatie%20en%20jobmarketing/Test%20Prijzenblad%20Meetdiens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jzenblad"/>
      <sheetName val="Input Innax "/>
      <sheetName val="Input Innax"/>
    </sheetNames>
    <sheetDataSet>
      <sheetData sheetId="0">
        <row r="9">
          <cell r="M9">
            <v>100000</v>
          </cell>
          <cell r="N9">
            <v>30</v>
          </cell>
        </row>
        <row r="10">
          <cell r="M10">
            <v>110000</v>
          </cell>
          <cell r="N10">
            <v>25</v>
          </cell>
        </row>
        <row r="11">
          <cell r="M11">
            <v>135000</v>
          </cell>
          <cell r="N11">
            <v>0</v>
          </cell>
        </row>
        <row r="13">
          <cell r="M13">
            <v>125000</v>
          </cell>
        </row>
        <row r="14">
          <cell r="M14">
            <v>10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indexed="57"/>
    <pageSetUpPr fitToPage="1"/>
  </sheetPr>
  <dimension ref="A2:H104"/>
  <sheetViews>
    <sheetView showGridLines="0" tabSelected="1" topLeftCell="A27" zoomScale="85" zoomScaleNormal="85" zoomScaleSheetLayoutView="115" workbookViewId="0">
      <selection activeCell="C34" sqref="C34"/>
    </sheetView>
  </sheetViews>
  <sheetFormatPr defaultColWidth="0" defaultRowHeight="11.5" zeroHeight="1"/>
  <cols>
    <col min="1" max="1" width="1.7265625" style="57" customWidth="1"/>
    <col min="2" max="2" width="57.1796875" style="57" customWidth="1"/>
    <col min="3" max="3" width="19.26953125" style="57" customWidth="1"/>
    <col min="4" max="4" width="14.54296875" style="57" customWidth="1"/>
    <col min="5" max="5" width="17" style="57" customWidth="1"/>
    <col min="6" max="6" width="2.7265625" style="57" customWidth="1"/>
    <col min="7" max="7" width="13.7265625" style="57" hidden="1" customWidth="1"/>
    <col min="8" max="8" width="11.1796875" style="57" hidden="1" customWidth="1"/>
    <col min="9" max="16384" width="9.1796875" style="57" hidden="1"/>
  </cols>
  <sheetData>
    <row r="2" spans="2:5"/>
    <row r="3" spans="2:5"/>
    <row r="4" spans="2:5"/>
    <row r="5" spans="2:5"/>
    <row r="6" spans="2:5" ht="12.5">
      <c r="B6" s="58"/>
    </row>
    <row r="7" spans="2:5" ht="12.5">
      <c r="B7" s="58"/>
    </row>
    <row r="8" spans="2:5"/>
    <row r="9" spans="2:5"/>
    <row r="10" spans="2:5" ht="21" customHeight="1">
      <c r="B10" s="59" t="s">
        <v>22</v>
      </c>
      <c r="C10" s="60"/>
      <c r="D10" s="60"/>
      <c r="E10" s="61"/>
    </row>
    <row r="11" spans="2:5" ht="21" customHeight="1" thickBot="1">
      <c r="B11" s="62" t="s">
        <v>5</v>
      </c>
      <c r="C11" s="20"/>
      <c r="D11" s="18"/>
      <c r="E11" s="19"/>
    </row>
    <row r="12" spans="2:5" ht="21.75" customHeight="1" thickBot="1">
      <c r="B12" s="62" t="s">
        <v>6</v>
      </c>
      <c r="C12" s="54"/>
      <c r="D12" s="55"/>
      <c r="E12" s="56"/>
    </row>
    <row r="13" spans="2:5" ht="57" customHeight="1" thickBot="1">
      <c r="B13" s="63" t="s">
        <v>1</v>
      </c>
      <c r="C13" s="54"/>
      <c r="D13" s="55"/>
      <c r="E13" s="56"/>
    </row>
    <row r="14" spans="2:5" ht="9.75" customHeight="1" thickBot="1">
      <c r="B14" s="64"/>
      <c r="C14" s="65"/>
      <c r="D14" s="65"/>
      <c r="E14" s="65"/>
    </row>
    <row r="15" spans="2:5" s="67" customFormat="1" ht="28">
      <c r="B15" s="66" t="s">
        <v>23</v>
      </c>
      <c r="C15" s="66" t="s">
        <v>15</v>
      </c>
      <c r="D15" s="66" t="s">
        <v>3</v>
      </c>
      <c r="E15" s="66" t="s">
        <v>12</v>
      </c>
    </row>
    <row r="16" spans="2:5" ht="14">
      <c r="B16" s="68" t="s">
        <v>40</v>
      </c>
      <c r="C16" s="69"/>
      <c r="D16" s="70"/>
      <c r="E16" s="71"/>
    </row>
    <row r="17" spans="2:7" ht="28">
      <c r="B17" s="72" t="s">
        <v>38</v>
      </c>
      <c r="C17" s="6"/>
      <c r="D17" s="70">
        <v>1</v>
      </c>
      <c r="E17" s="71">
        <f>D17*C17</f>
        <v>0</v>
      </c>
    </row>
    <row r="18" spans="2:7" ht="28">
      <c r="B18" s="72" t="s">
        <v>37</v>
      </c>
      <c r="C18" s="6"/>
      <c r="D18" s="70">
        <v>1</v>
      </c>
      <c r="E18" s="71">
        <f>D18*C18</f>
        <v>0</v>
      </c>
    </row>
    <row r="19" spans="2:7" ht="28">
      <c r="B19" s="72" t="s">
        <v>36</v>
      </c>
      <c r="C19" s="6"/>
      <c r="D19" s="70">
        <v>25</v>
      </c>
      <c r="E19" s="71">
        <f>D19*C19</f>
        <v>0</v>
      </c>
    </row>
    <row r="20" spans="2:7" ht="15" customHeight="1">
      <c r="B20" s="73"/>
      <c r="C20" s="74"/>
      <c r="D20" s="74"/>
      <c r="E20" s="75"/>
    </row>
    <row r="21" spans="2:7" ht="14.5" thickBot="1">
      <c r="B21" s="76" t="s">
        <v>27</v>
      </c>
      <c r="C21" s="77"/>
      <c r="D21" s="77"/>
      <c r="E21" s="78">
        <f>SUM(E17:E19)</f>
        <v>0</v>
      </c>
      <c r="F21" s="79"/>
      <c r="G21" s="79"/>
    </row>
    <row r="22" spans="2:7" ht="14.5" thickBot="1">
      <c r="B22" s="80"/>
      <c r="C22" s="80"/>
      <c r="D22" s="80"/>
      <c r="E22" s="81"/>
      <c r="F22" s="79"/>
      <c r="G22" s="79"/>
    </row>
    <row r="23" spans="2:7" ht="28">
      <c r="B23" s="66" t="s">
        <v>24</v>
      </c>
      <c r="C23" s="66" t="s">
        <v>15</v>
      </c>
      <c r="D23" s="66" t="s">
        <v>3</v>
      </c>
      <c r="E23" s="66" t="s">
        <v>12</v>
      </c>
      <c r="F23" s="79"/>
      <c r="G23" s="79"/>
    </row>
    <row r="24" spans="2:7" ht="14">
      <c r="B24" s="68" t="s">
        <v>33</v>
      </c>
      <c r="C24" s="69"/>
      <c r="D24" s="70"/>
      <c r="E24" s="71"/>
      <c r="F24" s="79"/>
      <c r="G24" s="79"/>
    </row>
    <row r="25" spans="2:7" ht="14">
      <c r="B25" s="72" t="s">
        <v>34</v>
      </c>
      <c r="C25" s="6"/>
      <c r="D25" s="70">
        <v>150</v>
      </c>
      <c r="E25" s="71">
        <f>C25*D25</f>
        <v>0</v>
      </c>
      <c r="F25" s="79"/>
      <c r="G25" s="79"/>
    </row>
    <row r="26" spans="2:7" ht="14">
      <c r="B26" s="72" t="s">
        <v>35</v>
      </c>
      <c r="C26" s="6"/>
      <c r="D26" s="70">
        <v>125</v>
      </c>
      <c r="E26" s="71">
        <f>C26*D26</f>
        <v>0</v>
      </c>
      <c r="F26" s="79"/>
      <c r="G26" s="79"/>
    </row>
    <row r="27" spans="2:7" ht="14">
      <c r="B27" s="73"/>
      <c r="C27" s="74"/>
      <c r="D27" s="74"/>
      <c r="E27" s="75"/>
      <c r="F27" s="79"/>
      <c r="G27" s="79"/>
    </row>
    <row r="28" spans="2:7" ht="14.5" thickBot="1">
      <c r="B28" s="76" t="s">
        <v>26</v>
      </c>
      <c r="C28" s="77"/>
      <c r="D28" s="77"/>
      <c r="E28" s="78">
        <f>SUM(E25:E26)</f>
        <v>0</v>
      </c>
      <c r="F28" s="79"/>
      <c r="G28" s="79"/>
    </row>
    <row r="29" spans="2:7" ht="14.5" thickBot="1">
      <c r="B29" s="80"/>
      <c r="C29" s="80"/>
      <c r="D29" s="80"/>
      <c r="E29" s="81"/>
      <c r="F29" s="79"/>
      <c r="G29" s="79"/>
    </row>
    <row r="30" spans="2:7" ht="28">
      <c r="B30" s="66" t="s">
        <v>25</v>
      </c>
      <c r="C30" s="66" t="s">
        <v>15</v>
      </c>
      <c r="D30" s="66" t="s">
        <v>3</v>
      </c>
      <c r="E30" s="66" t="s">
        <v>12</v>
      </c>
      <c r="F30" s="79"/>
      <c r="G30" s="79"/>
    </row>
    <row r="31" spans="2:7" ht="14">
      <c r="B31" s="68" t="s">
        <v>28</v>
      </c>
      <c r="C31" s="69"/>
      <c r="D31" s="70"/>
      <c r="E31" s="71"/>
      <c r="F31" s="79"/>
      <c r="G31" s="79"/>
    </row>
    <row r="32" spans="2:7" ht="57.5">
      <c r="B32" s="72" t="s">
        <v>30</v>
      </c>
      <c r="C32" s="6"/>
      <c r="D32" s="70">
        <v>100</v>
      </c>
      <c r="E32" s="71">
        <f t="shared" ref="E32:E34" si="0">D32*C32</f>
        <v>0</v>
      </c>
      <c r="F32" s="79"/>
      <c r="G32" s="79"/>
    </row>
    <row r="33" spans="2:7" ht="43">
      <c r="B33" s="72" t="s">
        <v>31</v>
      </c>
      <c r="C33" s="6"/>
      <c r="D33" s="70">
        <v>100</v>
      </c>
      <c r="E33" s="71">
        <f t="shared" si="0"/>
        <v>0</v>
      </c>
      <c r="F33" s="79"/>
      <c r="G33" s="79"/>
    </row>
    <row r="34" spans="2:7" ht="43">
      <c r="B34" s="72" t="s">
        <v>32</v>
      </c>
      <c r="C34" s="6"/>
      <c r="D34" s="70">
        <v>100</v>
      </c>
      <c r="E34" s="71">
        <f t="shared" si="0"/>
        <v>0</v>
      </c>
      <c r="F34" s="79"/>
      <c r="G34" s="79"/>
    </row>
    <row r="35" spans="2:7" ht="14">
      <c r="B35" s="73"/>
      <c r="C35" s="74"/>
      <c r="D35" s="74"/>
      <c r="E35" s="75"/>
      <c r="F35" s="79"/>
      <c r="G35" s="79"/>
    </row>
    <row r="36" spans="2:7" ht="14.5" thickBot="1">
      <c r="B36" s="76" t="s">
        <v>29</v>
      </c>
      <c r="C36" s="77"/>
      <c r="D36" s="77"/>
      <c r="E36" s="78">
        <f>SUM(E32:E34)</f>
        <v>0</v>
      </c>
      <c r="F36" s="79"/>
      <c r="G36" s="79"/>
    </row>
    <row r="37" spans="2:7" ht="14.5" thickBot="1">
      <c r="B37" s="80"/>
      <c r="C37" s="80"/>
      <c r="D37" s="80"/>
      <c r="E37" s="81"/>
      <c r="F37" s="79"/>
      <c r="G37" s="79"/>
    </row>
    <row r="38" spans="2:7" ht="14.5" thickBot="1">
      <c r="B38" s="80"/>
      <c r="C38" s="80"/>
      <c r="D38" s="80" t="s">
        <v>14</v>
      </c>
      <c r="E38" s="82">
        <f>E21+E28+E36</f>
        <v>0</v>
      </c>
      <c r="F38" s="79"/>
      <c r="G38" s="79"/>
    </row>
    <row r="39" spans="2:7" ht="14.5" thickBot="1">
      <c r="B39" s="80"/>
      <c r="C39" s="80"/>
      <c r="D39" s="80"/>
      <c r="E39" s="81"/>
      <c r="F39" s="79"/>
      <c r="G39" s="79"/>
    </row>
    <row r="40" spans="2:7" ht="14.5" thickBot="1">
      <c r="B40" s="80"/>
      <c r="C40" s="80"/>
      <c r="D40" s="80" t="s">
        <v>39</v>
      </c>
      <c r="E40" s="83">
        <f>'Grafiek prijsscore'!H9</f>
        <v>30</v>
      </c>
      <c r="F40" s="79"/>
      <c r="G40" s="79"/>
    </row>
    <row r="41" spans="2:7" ht="14">
      <c r="B41" s="80"/>
      <c r="C41" s="80"/>
      <c r="D41" s="80"/>
      <c r="E41" s="81"/>
      <c r="F41" s="79"/>
      <c r="G41" s="79"/>
    </row>
    <row r="42" spans="2:7" ht="14">
      <c r="B42" s="80"/>
      <c r="C42" s="80"/>
      <c r="D42" s="80"/>
      <c r="E42" s="81"/>
      <c r="F42" s="79"/>
      <c r="G42" s="79"/>
    </row>
    <row r="43" spans="2:7" ht="12.5">
      <c r="B43" s="84" t="s">
        <v>2</v>
      </c>
      <c r="C43" s="85"/>
      <c r="D43" s="85"/>
      <c r="E43" s="86"/>
    </row>
    <row r="44" spans="2:7" ht="25.5" customHeight="1">
      <c r="B44" s="87" t="s">
        <v>41</v>
      </c>
      <c r="C44" s="88"/>
      <c r="D44" s="88"/>
      <c r="E44" s="89"/>
    </row>
    <row r="45" spans="2:7" ht="12.5">
      <c r="B45" s="90" t="s">
        <v>0</v>
      </c>
      <c r="C45" s="91"/>
      <c r="D45" s="91"/>
      <c r="E45" s="92"/>
    </row>
    <row r="46" spans="2:7" ht="12.5">
      <c r="B46" s="90" t="s">
        <v>4</v>
      </c>
      <c r="C46" s="91"/>
      <c r="D46" s="91"/>
      <c r="E46" s="92"/>
    </row>
    <row r="47" spans="2:7" ht="12.75" customHeight="1">
      <c r="B47" s="87" t="s">
        <v>16</v>
      </c>
      <c r="C47" s="88"/>
      <c r="D47" s="88"/>
      <c r="E47" s="89"/>
    </row>
    <row r="48" spans="2:7" ht="30" customHeight="1">
      <c r="B48" s="93" t="s">
        <v>21</v>
      </c>
      <c r="C48" s="94"/>
      <c r="D48" s="94"/>
      <c r="E48" s="95"/>
    </row>
    <row r="49" s="57" customFormat="1"/>
    <row r="50" s="57" customFormat="1"/>
    <row r="51" s="57" customFormat="1" hidden="1"/>
    <row r="52" s="57" customFormat="1" hidden="1"/>
    <row r="53" s="57" customFormat="1" hidden="1"/>
    <row r="54" s="57" customFormat="1" hidden="1"/>
    <row r="55" s="57" customFormat="1" hidden="1"/>
    <row r="56" s="57" customFormat="1" hidden="1"/>
    <row r="57" s="57" customFormat="1" hidden="1"/>
    <row r="58" s="57" customFormat="1" hidden="1"/>
    <row r="59" s="57" customFormat="1" hidden="1"/>
    <row r="60" s="57" customFormat="1" hidden="1"/>
    <row r="61" s="57" customFormat="1" hidden="1"/>
    <row r="62" s="57" customFormat="1" hidden="1"/>
    <row r="63" s="57" customFormat="1" hidden="1"/>
    <row r="64" s="57" customFormat="1" hidden="1"/>
    <row r="65" s="57" customFormat="1" hidden="1"/>
    <row r="66" s="57" customFormat="1" hidden="1"/>
    <row r="67" s="57" customFormat="1" hidden="1"/>
    <row r="68" s="57" customFormat="1" hidden="1"/>
    <row r="69" s="57" customFormat="1" hidden="1"/>
    <row r="70" s="57" customFormat="1" hidden="1"/>
    <row r="71" s="57" customFormat="1" hidden="1"/>
    <row r="72" s="57" customFormat="1" hidden="1"/>
    <row r="73" s="57" customFormat="1" hidden="1"/>
    <row r="74" s="57" customFormat="1" hidden="1"/>
    <row r="75" s="57" customFormat="1" hidden="1"/>
    <row r="76" s="57" customFormat="1" hidden="1"/>
    <row r="77" s="57" customFormat="1" hidden="1"/>
    <row r="78" s="57" customFormat="1" hidden="1"/>
    <row r="79" s="57" customFormat="1" hidden="1"/>
    <row r="80" s="57" customFormat="1" hidden="1"/>
    <row r="81" s="57" customFormat="1" hidden="1"/>
    <row r="82" s="57" customFormat="1" hidden="1"/>
    <row r="83" s="57" customFormat="1" hidden="1"/>
    <row r="84" s="57" customFormat="1" hidden="1"/>
    <row r="85" s="57" customFormat="1" hidden="1"/>
    <row r="86" s="57" customFormat="1" hidden="1"/>
    <row r="87" s="57" customFormat="1" hidden="1"/>
    <row r="88" s="57" customFormat="1" hidden="1"/>
    <row r="89" s="57" customFormat="1" hidden="1"/>
    <row r="90" s="57" customFormat="1" hidden="1"/>
    <row r="91" s="57" customFormat="1" hidden="1"/>
    <row r="92" s="57" customFormat="1" hidden="1"/>
    <row r="93" s="57" customFormat="1" hidden="1"/>
    <row r="94" s="57" customFormat="1" hidden="1"/>
    <row r="95" s="57" customFormat="1" hidden="1"/>
    <row r="96" s="57" customFormat="1" hidden="1"/>
    <row r="97" s="57" customFormat="1" hidden="1"/>
    <row r="98" s="57" customFormat="1" hidden="1"/>
    <row r="99" s="57" customFormat="1" hidden="1"/>
    <row r="100" s="57" customFormat="1" hidden="1"/>
    <row r="101" s="57" customFormat="1" hidden="1"/>
    <row r="102" s="57" customFormat="1" hidden="1"/>
    <row r="103" s="57" customFormat="1" hidden="1"/>
    <row r="104" s="57" customFormat="1"/>
  </sheetData>
  <sheetProtection algorithmName="SHA-512" hashValue="ynYcMOJyv878AVqnfeUlCJtPp8zVTqShstmgiOTQAEaI+JNirct1fnfKPWD+OnHyUOpF1uNd2N4ijFQT6UQjqQ==" saltValue="v0U2jExs1oA1xPxaE0SRFQ==" spinCount="100000" sheet="1" selectLockedCells="1"/>
  <protectedRanges>
    <protectedRange algorithmName="SHA-512" hashValue="/LgtFj+dOV1VlCkhitNlDP52p66g6dMT4whqlL0bj//Huyh4BD1CWH+5emkCZ6JrZRy43YWnde+b8YmhoLXN7g==" saltValue="kUUjDZv1U+pDfhkpq4C8ow==" spinCount="100000" sqref="C10:C13 C31:C35 C24:C27 C16:C20" name="Bereik1"/>
  </protectedRanges>
  <mergeCells count="14">
    <mergeCell ref="B21:D21"/>
    <mergeCell ref="C12:E12"/>
    <mergeCell ref="C13:E13"/>
    <mergeCell ref="B20:E20"/>
    <mergeCell ref="B48:E48"/>
    <mergeCell ref="B43:E43"/>
    <mergeCell ref="B44:E44"/>
    <mergeCell ref="B45:E45"/>
    <mergeCell ref="B46:E46"/>
    <mergeCell ref="B47:E47"/>
    <mergeCell ref="B28:D28"/>
    <mergeCell ref="B27:E27"/>
    <mergeCell ref="B35:E35"/>
    <mergeCell ref="B36:D36"/>
  </mergeCells>
  <pageMargins left="0.5" right="0.25" top="0.52" bottom="0.6" header="0.25" footer="0.3"/>
  <pageSetup paperSize="9" scale="86" orientation="landscape" r:id="rId1"/>
  <headerFooter>
    <oddHeader>&amp;L&amp;A&amp;C&amp;"Aptos"&amp;10&amp;K000000 Niet openbaar&amp;1#_x000D_&amp;"Arialri"&amp;10&amp;K000000&amp;"Arialri"&amp;10&amp;K000000&amp;D&amp;R&amp;T</oddHeader>
    <oddFooter>&amp;L&amp;"Calibri,Vet"&amp;F&amp;C&amp;D&amp;RPagina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16F67-8321-40FC-9103-69D050891A92}">
  <sheetPr codeName="Blad2"/>
  <dimension ref="B1:G30"/>
  <sheetViews>
    <sheetView showGridLines="0" topLeftCell="B1" workbookViewId="0">
      <selection activeCell="D10" sqref="D10"/>
    </sheetView>
  </sheetViews>
  <sheetFormatPr defaultColWidth="0" defaultRowHeight="12.5" zeroHeight="1"/>
  <cols>
    <col min="1" max="1" width="9.1796875" hidden="1" customWidth="1"/>
    <col min="2" max="2" width="1.7265625" customWidth="1"/>
    <col min="3" max="3" width="49.453125" customWidth="1"/>
    <col min="4" max="4" width="30.54296875" bestFit="1" customWidth="1"/>
    <col min="5" max="6" width="9.1796875" customWidth="1"/>
    <col min="7" max="7" width="27.81640625" customWidth="1"/>
    <col min="8" max="16384" width="9.1796875" hidden="1"/>
  </cols>
  <sheetData>
    <row r="1" spans="3:7"/>
    <row r="2" spans="3:7">
      <c r="F2" s="8" t="s">
        <v>18</v>
      </c>
      <c r="G2" s="8"/>
    </row>
    <row r="3" spans="3:7" ht="13">
      <c r="F3" s="8" t="s">
        <v>19</v>
      </c>
      <c r="G3" s="10">
        <v>30</v>
      </c>
    </row>
    <row r="4" spans="3:7" ht="13">
      <c r="F4" s="8" t="s">
        <v>17</v>
      </c>
      <c r="G4" s="10">
        <v>0</v>
      </c>
    </row>
    <row r="5" spans="3:7"/>
    <row r="6" spans="3:7"/>
    <row r="7" spans="3:7">
      <c r="F7" s="8" t="s">
        <v>20</v>
      </c>
      <c r="G7" s="8"/>
    </row>
    <row r="8" spans="3:7" ht="13">
      <c r="F8" s="8" t="s">
        <v>17</v>
      </c>
      <c r="G8" s="11">
        <v>95000</v>
      </c>
    </row>
    <row r="9" spans="3:7" ht="25">
      <c r="C9" s="4" t="str">
        <f>Prijzenblad!B21</f>
        <v>Fictieve inschrijfsom A</v>
      </c>
      <c r="D9" s="3">
        <f>Prijzenblad!E38</f>
        <v>0</v>
      </c>
      <c r="F9" s="9" t="s">
        <v>19</v>
      </c>
      <c r="G9" s="12">
        <v>135000</v>
      </c>
    </row>
    <row r="10" spans="3:7" ht="25">
      <c r="C10" s="2" t="s">
        <v>13</v>
      </c>
      <c r="D10" s="5">
        <f>IF((G4-G3)/(G9-G8)*(D9-G9)&gt;40,40,IF((G4-G3)/(G9-G8)*(D9-G9)&lt;0,0,(G4-G3)/(G9-G8)*(D9-G9)))</f>
        <v>40</v>
      </c>
      <c r="F10" s="7">
        <v>100000</v>
      </c>
      <c r="G10" s="7">
        <v>40</v>
      </c>
    </row>
    <row r="11" spans="3:7"/>
    <row r="12" spans="3:7"/>
    <row r="13" spans="3:7"/>
    <row r="14" spans="3:7"/>
    <row r="15" spans="3:7"/>
    <row r="16" spans="3:7"/>
    <row r="17"/>
    <row r="18"/>
    <row r="19"/>
    <row r="20"/>
    <row r="21"/>
    <row r="22"/>
    <row r="23"/>
    <row r="24"/>
    <row r="25"/>
    <row r="26"/>
    <row r="27"/>
    <row r="28"/>
    <row r="29"/>
    <row r="30"/>
  </sheetData>
  <pageMargins left="0.7" right="0.7" top="0.75" bottom="0.75" header="0.3" footer="0.3"/>
  <headerFooter>
    <oddHeader>&amp;C&amp;"Aptos"&amp;10&amp;K000000 Niet openbaar&amp;1#_x000D_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B339-5F6E-4DC1-8213-829B47A71C48}">
  <dimension ref="B1:I42"/>
  <sheetViews>
    <sheetView showGridLines="0" topLeftCell="B1" workbookViewId="0">
      <selection activeCell="D10" sqref="D10"/>
    </sheetView>
  </sheetViews>
  <sheetFormatPr defaultColWidth="0" defaultRowHeight="12.75" customHeight="1" zeroHeight="1"/>
  <cols>
    <col min="1" max="1" width="9.1796875" hidden="1" customWidth="1"/>
    <col min="2" max="2" width="1.7265625" customWidth="1"/>
    <col min="3" max="3" width="49.453125" customWidth="1"/>
    <col min="4" max="4" width="30.54296875" bestFit="1" customWidth="1"/>
    <col min="5" max="6" width="9.1796875" customWidth="1"/>
    <col min="7" max="7" width="27.81640625" customWidth="1"/>
    <col min="8" max="8" width="0.81640625" customWidth="1"/>
    <col min="9" max="9" width="1" customWidth="1"/>
    <col min="10" max="16384" width="9.1796875" hidden="1"/>
  </cols>
  <sheetData>
    <row r="1" spans="3:9" ht="12.5"/>
    <row r="2" spans="3:9" ht="12.5">
      <c r="F2" s="8" t="s">
        <v>18</v>
      </c>
      <c r="G2" s="8"/>
    </row>
    <row r="3" spans="3:9" ht="13">
      <c r="F3" s="8" t="s">
        <v>19</v>
      </c>
      <c r="G3" s="10">
        <v>40</v>
      </c>
    </row>
    <row r="4" spans="3:9" ht="13">
      <c r="F4" s="8" t="s">
        <v>17</v>
      </c>
      <c r="G4" s="10">
        <v>0</v>
      </c>
    </row>
    <row r="5" spans="3:9" ht="12.5"/>
    <row r="6" spans="3:9" ht="12.5"/>
    <row r="7" spans="3:9" ht="12.5">
      <c r="F7" s="8" t="s">
        <v>20</v>
      </c>
      <c r="G7" s="8"/>
    </row>
    <row r="8" spans="3:9" ht="13">
      <c r="F8" s="8" t="s">
        <v>17</v>
      </c>
      <c r="G8" s="11">
        <v>100000</v>
      </c>
    </row>
    <row r="9" spans="3:9" ht="25">
      <c r="C9" s="4" t="str">
        <f>Prijzenblad!B21</f>
        <v>Fictieve inschrijfsom A</v>
      </c>
      <c r="D9" s="3">
        <f>Prijzenblad!E21</f>
        <v>0</v>
      </c>
      <c r="F9" s="9" t="s">
        <v>19</v>
      </c>
      <c r="G9" s="12">
        <v>130000</v>
      </c>
    </row>
    <row r="10" spans="3:9" ht="25">
      <c r="C10" s="2" t="s">
        <v>13</v>
      </c>
      <c r="D10" s="5">
        <f>IF($G$3-$G$3*((D9-$G$8)/($G$9-$G$8))^2&lt;$G$4,$G$4,IF($G$3-$G$3*((D9-$G$8)/($G$9-$G$8))^2&gt;$G$3,$G$3,$G$3-$G$3*((D9-$G$8)/(G9-$G$8))^2))</f>
        <v>0</v>
      </c>
      <c r="F10" s="7">
        <v>100000</v>
      </c>
      <c r="G10" s="7">
        <v>40</v>
      </c>
    </row>
    <row r="11" spans="3:9" ht="12.5">
      <c r="G11" s="1"/>
    </row>
    <row r="12" spans="3:9" ht="14.5">
      <c r="G12" s="13">
        <f>G9</f>
        <v>130000</v>
      </c>
      <c r="H12" s="14">
        <f>IF($G$3-$G$3*((G12-$G$8)/($G$9-$G$8))^2&lt;$G$4,$G$4,IF($G$3-$G$3*((G12-$G$8)/($G$9-$G$8))^2&gt;$G$3,$G$3,$G$3-$G$3*((G12-$G$8)/(G12-$G$8))^2))</f>
        <v>0</v>
      </c>
      <c r="I12" s="14">
        <f>IF($G$3-$G$3*((G12-$G$8)/($G$9-$G$8))^2&lt;$G$4,$G$4,IF($G$3-$G$3*((G12-$G$8)/($G$9-$G$8))^2&gt;$G$3,$G$3,$G$3-$G$3*((G12-$G$8)/(G12-$G$8))^2))</f>
        <v>0</v>
      </c>
    </row>
    <row r="13" spans="3:9" ht="12.5">
      <c r="G13" s="15">
        <f>G12*0.98</f>
        <v>127400</v>
      </c>
      <c r="H13" s="14"/>
      <c r="I13" s="14">
        <f>$G$3-$G$3*((G13-$G$8)/($G$9-$G$8))^2</f>
        <v>6.6328888888888855</v>
      </c>
    </row>
    <row r="14" spans="3:9" ht="12.5">
      <c r="G14" s="15">
        <f>($G$13-$G$25)*H14+$G$25</f>
        <v>126030</v>
      </c>
      <c r="H14" s="14">
        <v>0.95</v>
      </c>
      <c r="I14" s="14">
        <f t="shared" ref="I14:I24" si="0">$G$3-$G$3*((G14-$G$8)/($G$9-$G$8))^2</f>
        <v>9.8861822222222209</v>
      </c>
    </row>
    <row r="15" spans="3:9" ht="12.5">
      <c r="G15" s="15">
        <f t="shared" ref="G15:G24" si="1">($G$13-$G$25)*H15+$G$25</f>
        <v>124660</v>
      </c>
      <c r="H15" s="14">
        <v>0.9</v>
      </c>
      <c r="I15" s="14">
        <f t="shared" si="0"/>
        <v>12.972640000000002</v>
      </c>
    </row>
    <row r="16" spans="3:9" ht="12.5">
      <c r="G16" s="15">
        <f t="shared" si="1"/>
        <v>121920</v>
      </c>
      <c r="H16" s="14">
        <v>0.8</v>
      </c>
      <c r="I16" s="14">
        <f t="shared" si="0"/>
        <v>18.645048888888887</v>
      </c>
    </row>
    <row r="17" spans="7:9" ht="12.5">
      <c r="G17" s="15">
        <f t="shared" si="1"/>
        <v>119180</v>
      </c>
      <c r="H17" s="14">
        <v>0.7</v>
      </c>
      <c r="I17" s="14">
        <f t="shared" si="0"/>
        <v>23.650115555555558</v>
      </c>
    </row>
    <row r="18" spans="7:9" ht="12.5">
      <c r="G18" s="15">
        <f t="shared" si="1"/>
        <v>116440</v>
      </c>
      <c r="H18" s="14">
        <v>0.6</v>
      </c>
      <c r="I18" s="14">
        <f t="shared" si="0"/>
        <v>27.987839999999998</v>
      </c>
    </row>
    <row r="19" spans="7:9" ht="12.5">
      <c r="G19" s="15">
        <f t="shared" si="1"/>
        <v>113700</v>
      </c>
      <c r="H19" s="14">
        <v>0.5</v>
      </c>
      <c r="I19" s="14">
        <f t="shared" si="0"/>
        <v>31.658222222222221</v>
      </c>
    </row>
    <row r="20" spans="7:9" ht="12.5">
      <c r="G20" s="15">
        <f t="shared" si="1"/>
        <v>110960</v>
      </c>
      <c r="H20" s="14">
        <v>0.4</v>
      </c>
      <c r="I20" s="14">
        <f t="shared" si="0"/>
        <v>34.66126222222222</v>
      </c>
    </row>
    <row r="21" spans="7:9" ht="12.5">
      <c r="G21" s="15">
        <f t="shared" si="1"/>
        <v>108220</v>
      </c>
      <c r="H21" s="14">
        <v>0.3</v>
      </c>
      <c r="I21" s="14">
        <f t="shared" si="0"/>
        <v>36.996960000000001</v>
      </c>
    </row>
    <row r="22" spans="7:9" ht="12.5">
      <c r="G22" s="15">
        <f t="shared" si="1"/>
        <v>105480</v>
      </c>
      <c r="H22" s="14">
        <v>0.2</v>
      </c>
      <c r="I22" s="14">
        <f t="shared" si="0"/>
        <v>38.665315555555559</v>
      </c>
    </row>
    <row r="23" spans="7:9" ht="12.5">
      <c r="G23" s="15">
        <f t="shared" si="1"/>
        <v>102740</v>
      </c>
      <c r="H23" s="14">
        <v>0.1</v>
      </c>
      <c r="I23" s="14">
        <f t="shared" si="0"/>
        <v>39.666328888888891</v>
      </c>
    </row>
    <row r="24" spans="7:9" ht="12.5">
      <c r="G24" s="15">
        <f t="shared" si="1"/>
        <v>101370</v>
      </c>
      <c r="H24" s="14">
        <v>0.05</v>
      </c>
      <c r="I24" s="14">
        <f t="shared" si="0"/>
        <v>39.916582222222225</v>
      </c>
    </row>
    <row r="25" spans="7:9" ht="12.5">
      <c r="G25" s="16">
        <f>G8</f>
        <v>100000</v>
      </c>
      <c r="H25" s="14"/>
      <c r="I25" s="14">
        <f>$G$3-$G$3*((G25-$G$8)/($G$9-$G$8))^2</f>
        <v>40</v>
      </c>
    </row>
    <row r="26" spans="7:9" ht="12.5"/>
    <row r="27" spans="7:9" ht="12.5"/>
    <row r="28" spans="7:9" ht="12.5"/>
    <row r="29" spans="7:9" ht="12.5"/>
    <row r="30" spans="7:9" ht="12.5"/>
    <row r="31" spans="7:9" ht="12.5" hidden="1"/>
    <row r="32" spans="7:9" ht="12.5" hidden="1"/>
    <row r="33" ht="12.5" hidden="1"/>
    <row r="34" ht="12.5" hidden="1"/>
    <row r="35" ht="12.5" hidden="1"/>
    <row r="36" ht="12.5" hidden="1"/>
    <row r="37" ht="12.5" hidden="1"/>
    <row r="38" ht="12.5" hidden="1"/>
    <row r="39" ht="12.5" hidden="1"/>
    <row r="40" ht="12.5" hidden="1"/>
    <row r="41" ht="12.5" hidden="1"/>
    <row r="42" ht="12.5" hidden="1"/>
  </sheetData>
  <pageMargins left="0.7" right="0.7" top="0.75" bottom="0.75" header="0.3" footer="0.3"/>
  <headerFooter>
    <oddHeader>&amp;C&amp;"Aptos"&amp;10&amp;K000000 Niet openbaar&amp;1#_x000D_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E652D-87BA-4B0A-9105-C9374637BC36}">
  <dimension ref="B1:K50"/>
  <sheetViews>
    <sheetView showGridLines="0" topLeftCell="B1" workbookViewId="0">
      <selection activeCell="C31" sqref="C31:K61"/>
    </sheetView>
  </sheetViews>
  <sheetFormatPr defaultColWidth="0" defaultRowHeight="12.75" customHeight="1"/>
  <cols>
    <col min="1" max="1" width="9.1796875" hidden="1" customWidth="1"/>
    <col min="2" max="2" width="1.7265625" customWidth="1"/>
    <col min="3" max="3" width="49.453125" customWidth="1"/>
    <col min="4" max="4" width="30.54296875" bestFit="1" customWidth="1"/>
    <col min="5" max="6" width="9.1796875" customWidth="1"/>
    <col min="7" max="7" width="45.453125" customWidth="1"/>
    <col min="8" max="16384" width="9.1796875" hidden="1"/>
  </cols>
  <sheetData>
    <row r="1" spans="3:7" ht="12.5"/>
    <row r="2" spans="3:7" ht="12.5">
      <c r="F2" s="8" t="s">
        <v>18</v>
      </c>
      <c r="G2" s="8"/>
    </row>
    <row r="3" spans="3:7" ht="13">
      <c r="F3" s="8" t="s">
        <v>19</v>
      </c>
      <c r="G3" s="10">
        <v>30</v>
      </c>
    </row>
    <row r="4" spans="3:7" ht="13">
      <c r="F4" s="8" t="s">
        <v>17</v>
      </c>
      <c r="G4" s="10">
        <v>0</v>
      </c>
    </row>
    <row r="5" spans="3:7" ht="12.5">
      <c r="G5">
        <v>20</v>
      </c>
    </row>
    <row r="6" spans="3:7" ht="12.5">
      <c r="G6">
        <v>115000</v>
      </c>
    </row>
    <row r="7" spans="3:7" ht="12.5">
      <c r="F7" s="8" t="s">
        <v>20</v>
      </c>
      <c r="G7" s="8"/>
    </row>
    <row r="8" spans="3:7" ht="13">
      <c r="F8" s="8" t="s">
        <v>17</v>
      </c>
      <c r="G8" s="11">
        <v>95000</v>
      </c>
    </row>
    <row r="9" spans="3:7" ht="25">
      <c r="C9" s="4" t="str">
        <f>Prijzenblad!B21</f>
        <v>Fictieve inschrijfsom A</v>
      </c>
      <c r="D9" s="3">
        <f>Prijzenblad!E38</f>
        <v>0</v>
      </c>
      <c r="F9" s="9" t="s">
        <v>19</v>
      </c>
      <c r="G9" s="12">
        <v>140000</v>
      </c>
    </row>
    <row r="10" spans="3:7" ht="25">
      <c r="C10" s="2" t="s">
        <v>13</v>
      </c>
      <c r="D10" s="5">
        <f>IF((G4-G3)/(G9-G8)*(D9-G9)&gt;30,30,IF((G4-G3)/(G9-G8)*(D9-G9)&lt;0,0,(G4-G3)/(G9-G8)*(D9-G9)))</f>
        <v>30</v>
      </c>
      <c r="F10" s="7">
        <v>100000</v>
      </c>
      <c r="G10" s="7">
        <v>40</v>
      </c>
    </row>
    <row r="11" spans="3:7" ht="12.5"/>
    <row r="12" spans="3:7" ht="12.5"/>
    <row r="13" spans="3:7" ht="12.5"/>
    <row r="14" spans="3:7" ht="12.5"/>
    <row r="15" spans="3:7" ht="12.5"/>
    <row r="16" spans="3:7" ht="12.5"/>
    <row r="17" spans="4:10" ht="12.5"/>
    <row r="18" spans="4:10" ht="12.5"/>
    <row r="19" spans="4:10" ht="12.5"/>
    <row r="20" spans="4:10" ht="12.5"/>
    <row r="21" spans="4:10" ht="12.5"/>
    <row r="22" spans="4:10" ht="12.5"/>
    <row r="23" spans="4:10" ht="12.5"/>
    <row r="24" spans="4:10" ht="12.5"/>
    <row r="25" spans="4:10" ht="12.5"/>
    <row r="26" spans="4:10" ht="12.5"/>
    <row r="27" spans="4:10" ht="12.5"/>
    <row r="28" spans="4:10" ht="12.5"/>
    <row r="29" spans="4:10" ht="12.5"/>
    <row r="30" spans="4:10" ht="12.5"/>
    <row r="31" spans="4:10" ht="12.5">
      <c r="D31" s="21"/>
      <c r="E31" s="21"/>
      <c r="F31" s="21"/>
      <c r="G31" s="21"/>
      <c r="H31" s="21"/>
    </row>
    <row r="32" spans="4:10" ht="25">
      <c r="D32" s="22"/>
      <c r="E32" s="23"/>
      <c r="F32" s="23"/>
      <c r="G32" s="23"/>
      <c r="H32" s="24"/>
      <c r="I32" s="25" t="s">
        <v>42</v>
      </c>
      <c r="J32" s="26" t="s">
        <v>43</v>
      </c>
    </row>
    <row r="33" spans="4:10" ht="12.5">
      <c r="D33" s="27" t="s">
        <v>44</v>
      </c>
      <c r="E33" s="27"/>
      <c r="F33" s="27"/>
      <c r="G33" s="27"/>
      <c r="H33" s="27"/>
      <c r="I33" s="28">
        <v>100000</v>
      </c>
      <c r="J33" s="29">
        <v>30</v>
      </c>
    </row>
    <row r="34" spans="4:10" ht="12.5">
      <c r="D34" s="22" t="s">
        <v>45</v>
      </c>
      <c r="E34" s="23"/>
      <c r="F34" s="23"/>
      <c r="G34" s="23"/>
      <c r="H34" s="24"/>
      <c r="I34" s="30">
        <v>110000</v>
      </c>
      <c r="J34" s="29">
        <v>25</v>
      </c>
    </row>
    <row r="35" spans="4:10" ht="12.5">
      <c r="D35" s="31" t="s">
        <v>46</v>
      </c>
      <c r="E35" s="31"/>
      <c r="F35" s="31"/>
      <c r="G35" s="31"/>
      <c r="H35" s="31"/>
      <c r="I35" s="28">
        <v>135000</v>
      </c>
      <c r="J35" s="29">
        <v>0</v>
      </c>
    </row>
    <row r="36" spans="4:10" ht="12.5"/>
    <row r="37" spans="4:10" ht="12.5">
      <c r="D37" s="32" t="s">
        <v>47</v>
      </c>
      <c r="E37" s="33"/>
      <c r="F37" s="33"/>
      <c r="G37" s="33"/>
      <c r="H37" s="34"/>
      <c r="I37" s="35">
        <f>A49</f>
        <v>0</v>
      </c>
    </row>
    <row r="38" spans="4:10" ht="12.5">
      <c r="D38" s="22" t="s">
        <v>48</v>
      </c>
      <c r="E38" s="23"/>
      <c r="F38" s="23"/>
      <c r="G38" s="23"/>
      <c r="H38" s="24"/>
      <c r="I38" s="36">
        <f>IF(I37&gt;I35,J35,IF(I37&gt;I34,J35+(J34-J35)/(I34-I35)*(I37-I35),IF(I37&gt;I33,J34+(J33-J34)/(I33-I34)*(I37-I34),J33)))</f>
        <v>30</v>
      </c>
    </row>
    <row r="39" spans="4:10" ht="12.5"/>
    <row r="40" spans="4:10" ht="12.5"/>
    <row r="41" spans="4:10" ht="12.5"/>
    <row r="42" spans="4:10" ht="12.5"/>
    <row r="43" spans="4:10" ht="12.5"/>
    <row r="44" spans="4:10" ht="12.5"/>
    <row r="45" spans="4:10" ht="12.5"/>
    <row r="46" spans="4:10" ht="12.5"/>
    <row r="47" spans="4:10" ht="12.5"/>
    <row r="48" spans="4:10" ht="12.5"/>
    <row r="50" spans="8:11" ht="12.75" customHeight="1">
      <c r="H50" s="37"/>
      <c r="I50" s="37"/>
      <c r="J50" s="37"/>
      <c r="K50" s="37"/>
    </row>
  </sheetData>
  <pageMargins left="0.7" right="0.7" top="0.75" bottom="0.75" header="0.3" footer="0.3"/>
  <headerFooter>
    <oddHeader>&amp;C&amp;"Aptos"&amp;10&amp;K000000 Niet openbaar&amp;1#_x000D_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0F1D2-0174-4AAE-AFC0-8731A6B7C550}">
  <dimension ref="A1:J33"/>
  <sheetViews>
    <sheetView workbookViewId="0">
      <selection activeCell="H8" sqref="H8"/>
    </sheetView>
  </sheetViews>
  <sheetFormatPr defaultColWidth="0" defaultRowHeight="12.5" zeroHeight="1"/>
  <cols>
    <col min="1" max="7" width="8.7265625" customWidth="1"/>
    <col min="8" max="8" width="16.7265625" bestFit="1" customWidth="1"/>
    <col min="9" max="9" width="14.453125" bestFit="1" customWidth="1"/>
    <col min="10" max="10" width="8.7265625" customWidth="1"/>
    <col min="11" max="16384" width="8.7265625" hidden="1"/>
  </cols>
  <sheetData>
    <row r="1" spans="1:10" ht="83.5" customHeight="1">
      <c r="A1" s="39"/>
      <c r="B1" s="39"/>
      <c r="C1" s="39"/>
      <c r="D1" s="39"/>
      <c r="E1" s="39"/>
      <c r="F1" s="39"/>
      <c r="G1" s="39"/>
      <c r="H1" s="39"/>
      <c r="I1" s="39"/>
      <c r="J1" s="39"/>
    </row>
    <row r="2" spans="1:10" ht="13" thickBot="1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28">
      <c r="A3" s="39"/>
      <c r="B3" s="39"/>
      <c r="C3" s="38"/>
      <c r="D3" s="38"/>
      <c r="E3" s="38"/>
      <c r="F3" s="38"/>
      <c r="G3" s="38"/>
      <c r="H3" s="17" t="s">
        <v>53</v>
      </c>
      <c r="I3" s="17" t="s">
        <v>43</v>
      </c>
      <c r="J3" s="39"/>
    </row>
    <row r="4" spans="1:10">
      <c r="A4" s="39"/>
      <c r="B4" s="39"/>
      <c r="C4" s="49" t="s">
        <v>50</v>
      </c>
      <c r="D4" s="49"/>
      <c r="E4" s="49"/>
      <c r="F4" s="45"/>
      <c r="G4" s="44"/>
      <c r="H4" s="50">
        <v>100000</v>
      </c>
      <c r="I4" s="51">
        <v>30</v>
      </c>
      <c r="J4" s="39"/>
    </row>
    <row r="5" spans="1:10">
      <c r="A5" s="39"/>
      <c r="B5" s="39"/>
      <c r="C5" s="41" t="s">
        <v>51</v>
      </c>
      <c r="D5" s="42"/>
      <c r="E5" s="42"/>
      <c r="F5" s="42"/>
      <c r="G5" s="44"/>
      <c r="H5" s="50">
        <v>110000</v>
      </c>
      <c r="I5" s="51">
        <v>25</v>
      </c>
      <c r="J5" s="39"/>
    </row>
    <row r="6" spans="1:10">
      <c r="A6" s="39"/>
      <c r="B6" s="39"/>
      <c r="C6" s="43" t="s">
        <v>52</v>
      </c>
      <c r="D6" s="43"/>
      <c r="E6" s="43"/>
      <c r="F6" s="48"/>
      <c r="G6" s="44"/>
      <c r="H6" s="50">
        <v>135000</v>
      </c>
      <c r="I6" s="51">
        <v>0</v>
      </c>
      <c r="J6" s="39"/>
    </row>
    <row r="7" spans="1:10">
      <c r="A7" s="39"/>
      <c r="B7" s="39"/>
      <c r="C7" s="39"/>
      <c r="D7" s="39"/>
      <c r="E7" s="39"/>
      <c r="F7" s="39"/>
      <c r="G7" s="39"/>
      <c r="H7" s="39"/>
      <c r="I7" s="39"/>
      <c r="J7" s="39"/>
    </row>
    <row r="8" spans="1:10" ht="13" thickBot="1">
      <c r="A8" s="39"/>
      <c r="B8" s="39"/>
      <c r="C8" s="45" t="s">
        <v>49</v>
      </c>
      <c r="D8" s="46"/>
      <c r="E8" s="46"/>
      <c r="F8" s="46"/>
      <c r="G8" s="47"/>
      <c r="H8" s="52">
        <f>Prijzenblad!E38</f>
        <v>0</v>
      </c>
      <c r="I8" s="39"/>
      <c r="J8" s="39"/>
    </row>
    <row r="9" spans="1:10" ht="13.5" thickBot="1">
      <c r="A9" s="39"/>
      <c r="B9" s="39"/>
      <c r="C9" s="41" t="s">
        <v>48</v>
      </c>
      <c r="D9" s="42"/>
      <c r="E9" s="42"/>
      <c r="F9" s="42"/>
      <c r="G9" s="42"/>
      <c r="H9" s="53">
        <f>IF(H8&gt;H6,I6,IF(H8&gt;H5,I6+(I5-I6)/(H5-H6)*(H8-H6),IF(H8&gt;H4,I5+(I4-I5)/(H4-H5)*(H8-H5),I4)))</f>
        <v>30</v>
      </c>
      <c r="I9" s="39"/>
      <c r="J9" s="39"/>
    </row>
    <row r="10" spans="1:10">
      <c r="A10" s="39"/>
      <c r="B10" s="39"/>
      <c r="C10" s="39"/>
      <c r="D10" s="39"/>
      <c r="E10" s="39"/>
      <c r="F10" s="39"/>
      <c r="G10" s="39"/>
      <c r="H10" s="39"/>
      <c r="I10" s="39"/>
      <c r="J10" s="39"/>
    </row>
    <row r="11" spans="1:10">
      <c r="A11" s="39"/>
      <c r="B11" s="39"/>
      <c r="C11" s="39"/>
      <c r="D11" s="39"/>
      <c r="E11" s="39"/>
      <c r="F11" s="39"/>
      <c r="G11" s="39"/>
      <c r="H11" s="39"/>
      <c r="I11" s="39"/>
      <c r="J11" s="39"/>
    </row>
    <row r="12" spans="1:10">
      <c r="A12" s="39"/>
      <c r="B12" s="39"/>
      <c r="C12" s="39"/>
      <c r="D12" s="39"/>
      <c r="E12" s="39"/>
      <c r="F12" s="39"/>
      <c r="G12" s="39"/>
      <c r="H12" s="39"/>
      <c r="I12" s="39"/>
      <c r="J12" s="39"/>
    </row>
    <row r="13" spans="1:10">
      <c r="A13" s="39"/>
      <c r="B13" s="39"/>
      <c r="C13" s="39"/>
      <c r="D13" s="39"/>
      <c r="E13" s="39"/>
      <c r="F13" s="39"/>
      <c r="G13" s="39"/>
      <c r="H13" s="39"/>
      <c r="I13" s="39"/>
      <c r="J13" s="39"/>
    </row>
    <row r="14" spans="1:10">
      <c r="A14" s="39"/>
      <c r="B14" s="39"/>
      <c r="C14" s="39"/>
      <c r="D14" s="39"/>
      <c r="E14" s="39"/>
      <c r="F14" s="39"/>
      <c r="G14" s="39"/>
      <c r="H14" s="39"/>
      <c r="I14" s="39"/>
      <c r="J14" s="39"/>
    </row>
    <row r="15" spans="1:10">
      <c r="A15" s="39"/>
      <c r="B15" s="39"/>
      <c r="C15" s="39"/>
      <c r="D15" s="39"/>
      <c r="E15" s="39"/>
      <c r="F15" s="39"/>
      <c r="G15" s="39"/>
      <c r="H15" s="39"/>
      <c r="I15" s="39"/>
      <c r="J15" s="39"/>
    </row>
    <row r="16" spans="1:10">
      <c r="A16" s="39"/>
      <c r="B16" s="39"/>
      <c r="C16" s="39"/>
      <c r="D16" s="39"/>
      <c r="E16" s="39"/>
      <c r="F16" s="39"/>
      <c r="G16" s="39"/>
      <c r="H16" s="39"/>
      <c r="I16" s="39"/>
      <c r="J16" s="39"/>
    </row>
    <row r="17" spans="1:10">
      <c r="A17" s="39"/>
      <c r="B17" s="39"/>
      <c r="C17" s="39"/>
      <c r="D17" s="39"/>
      <c r="E17" s="39"/>
      <c r="F17" s="39"/>
      <c r="G17" s="39"/>
      <c r="H17" s="39"/>
      <c r="I17" s="39"/>
      <c r="J17" s="39"/>
    </row>
    <row r="18" spans="1:10">
      <c r="A18" s="39"/>
      <c r="B18" s="39"/>
      <c r="C18" s="39"/>
      <c r="D18" s="39"/>
      <c r="E18" s="39"/>
      <c r="F18" s="39"/>
      <c r="G18" s="39"/>
      <c r="H18" s="39"/>
      <c r="I18" s="39"/>
      <c r="J18" s="39"/>
    </row>
    <row r="19" spans="1:10">
      <c r="A19" s="39"/>
      <c r="B19" s="39"/>
      <c r="C19" s="39"/>
      <c r="D19" s="39"/>
      <c r="E19" s="39"/>
      <c r="F19" s="39"/>
      <c r="G19" s="39"/>
      <c r="H19" s="39"/>
      <c r="I19" s="39"/>
      <c r="J19" s="39"/>
    </row>
    <row r="20" spans="1:10">
      <c r="A20" s="39"/>
      <c r="B20" s="39"/>
      <c r="C20" s="39"/>
      <c r="D20" s="39"/>
      <c r="E20" s="39"/>
      <c r="F20" s="39"/>
      <c r="G20" s="39"/>
      <c r="H20" s="39"/>
      <c r="I20" s="39"/>
      <c r="J20" s="39"/>
    </row>
    <row r="21" spans="1:10">
      <c r="A21" s="39"/>
      <c r="B21" s="39"/>
      <c r="C21" s="39"/>
      <c r="D21" s="39"/>
      <c r="E21" s="39"/>
      <c r="F21" s="39"/>
      <c r="G21" s="40"/>
      <c r="H21" s="40"/>
      <c r="I21" s="40"/>
      <c r="J21" s="40"/>
    </row>
    <row r="22" spans="1:10">
      <c r="A22" s="39"/>
      <c r="B22" s="39"/>
      <c r="C22" s="39"/>
      <c r="D22" s="39"/>
      <c r="E22" s="39"/>
      <c r="F22" s="39"/>
      <c r="G22" s="39"/>
      <c r="H22" s="39"/>
      <c r="I22" s="39"/>
      <c r="J22" s="39"/>
    </row>
    <row r="23" spans="1:10">
      <c r="A23" s="39"/>
      <c r="B23" s="39"/>
      <c r="C23" s="39"/>
      <c r="D23" s="39"/>
      <c r="E23" s="39"/>
      <c r="F23" s="39"/>
      <c r="G23" s="39"/>
      <c r="H23" s="39"/>
      <c r="I23" s="39"/>
      <c r="J23" s="39"/>
    </row>
    <row r="24" spans="1:10">
      <c r="A24" s="39"/>
      <c r="B24" s="39"/>
      <c r="C24" s="39"/>
      <c r="D24" s="39"/>
      <c r="E24" s="39"/>
      <c r="F24" s="39"/>
      <c r="G24" s="39"/>
      <c r="H24" s="39"/>
      <c r="I24" s="39"/>
      <c r="J24" s="39"/>
    </row>
    <row r="25" spans="1:10">
      <c r="A25" s="39"/>
      <c r="B25" s="39"/>
      <c r="C25" s="39"/>
      <c r="D25" s="39"/>
      <c r="E25" s="39"/>
      <c r="F25" s="39"/>
      <c r="G25" s="39"/>
      <c r="H25" s="39"/>
      <c r="I25" s="39"/>
      <c r="J25" s="39"/>
    </row>
    <row r="26" spans="1:10">
      <c r="A26" s="39"/>
      <c r="B26" s="39"/>
      <c r="C26" s="39"/>
      <c r="D26" s="39"/>
      <c r="E26" s="39"/>
      <c r="F26" s="39"/>
      <c r="G26" s="39"/>
      <c r="H26" s="39"/>
      <c r="I26" s="39"/>
      <c r="J26" s="39"/>
    </row>
    <row r="27" spans="1:10">
      <c r="A27" s="39"/>
      <c r="B27" s="39"/>
      <c r="C27" s="39"/>
      <c r="D27" s="39"/>
      <c r="E27" s="39"/>
      <c r="F27" s="39"/>
      <c r="G27" s="39"/>
      <c r="H27" s="39"/>
      <c r="I27" s="39"/>
      <c r="J27" s="39"/>
    </row>
    <row r="28" spans="1:10" hidden="1">
      <c r="A28" s="39"/>
      <c r="B28" s="39"/>
      <c r="C28" s="39"/>
      <c r="D28" s="39"/>
      <c r="E28" s="39"/>
      <c r="F28" s="39"/>
      <c r="G28" s="39"/>
      <c r="H28" s="39"/>
      <c r="I28" s="39"/>
      <c r="J28" s="39"/>
    </row>
    <row r="29" spans="1:10" hidden="1">
      <c r="A29" s="39"/>
      <c r="B29" s="39"/>
      <c r="C29" s="39"/>
      <c r="D29" s="39"/>
      <c r="E29" s="39"/>
      <c r="F29" s="39"/>
      <c r="G29" s="39"/>
      <c r="H29" s="39"/>
      <c r="I29" s="39"/>
      <c r="J29" s="39"/>
    </row>
    <row r="30" spans="1:10" hidden="1">
      <c r="A30" s="39"/>
      <c r="B30" s="39"/>
      <c r="C30" s="39"/>
      <c r="D30" s="39"/>
      <c r="E30" s="39"/>
      <c r="F30" s="39"/>
      <c r="G30" s="39"/>
      <c r="H30" s="39"/>
      <c r="I30" s="39"/>
      <c r="J30" s="39"/>
    </row>
    <row r="31" spans="1:10" hidden="1">
      <c r="A31" s="39"/>
      <c r="B31" s="39"/>
      <c r="C31" s="39"/>
      <c r="D31" s="39"/>
      <c r="E31" s="39"/>
      <c r="F31" s="39"/>
      <c r="G31" s="39"/>
      <c r="H31" s="39"/>
      <c r="I31" s="39"/>
      <c r="J31" s="39"/>
    </row>
    <row r="32" spans="1:10" hidden="1">
      <c r="A32" s="39"/>
      <c r="B32" s="39"/>
      <c r="C32" s="39"/>
      <c r="D32" s="39"/>
      <c r="E32" s="39"/>
      <c r="F32" s="39"/>
      <c r="G32" s="39"/>
      <c r="H32" s="39"/>
      <c r="I32" s="39"/>
      <c r="J32" s="39"/>
    </row>
    <row r="33" spans="1:10">
      <c r="A33" s="39"/>
      <c r="B33" s="39"/>
      <c r="C33" s="39"/>
      <c r="D33" s="39"/>
      <c r="E33" s="39"/>
      <c r="F33" s="39"/>
      <c r="G33" s="39"/>
      <c r="H33" s="39"/>
      <c r="J33" s="39"/>
    </row>
  </sheetData>
  <sheetProtection algorithmName="SHA-512" hashValue="XMcX45cCfSHHOjSwo7O5Ai1W04FIRLFe2RenIrsdaHvagbYT7wlCOoFbMm5j+vGotccAdMD4mQM6q4uKLd5E6g==" saltValue="fIEXOvqIJSMwkt9NyTsc8g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E08E-F96E-45F9-852E-E5F53643B8DC}">
  <sheetPr codeName="Blad3"/>
  <dimension ref="A1:A6"/>
  <sheetViews>
    <sheetView workbookViewId="0">
      <selection activeCell="A2" sqref="A2"/>
    </sheetView>
  </sheetViews>
  <sheetFormatPr defaultRowHeight="12.5"/>
  <sheetData>
    <row r="1" spans="1:1">
      <c r="A1" t="s">
        <v>11</v>
      </c>
    </row>
    <row r="2" spans="1:1">
      <c r="A2" t="s">
        <v>7</v>
      </c>
    </row>
    <row r="3" spans="1:1">
      <c r="A3" t="s">
        <v>8</v>
      </c>
    </row>
    <row r="4" spans="1:1">
      <c r="A4" t="s">
        <v>11</v>
      </c>
    </row>
    <row r="5" spans="1:1">
      <c r="A5" s="1" t="s">
        <v>9</v>
      </c>
    </row>
    <row r="6" spans="1:1">
      <c r="A6" s="1" t="s">
        <v>10</v>
      </c>
    </row>
  </sheetData>
  <pageMargins left="0.7" right="0.7" top="0.75" bottom="0.75" header="0.3" footer="0.3"/>
  <headerFooter>
    <oddHeader>&amp;C&amp;"Aptos"&amp;10&amp;K000000 Niet openbaar&amp;1#_x000D_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fferte" ma:contentTypeID="0x0101007A6E4A62A1A34FCBB5DB597108C1AEB0002311FE19820F154B92915CDC9B435E6300E18BA49539EE5C4FA071D62DA7ABD9AD" ma:contentTypeVersion="43" ma:contentTypeDescription="Root document" ma:contentTypeScope="" ma:versionID="e5e1765407c2d78c8a42a423b2c106d3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8762d906e3b9b3b561a47f9d9329e694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9:02:32Z" ma:internalName="SCN0000552">
      <xsd:simpleType>
        <xsd:restriction base="dms:DateTime"/>
      </xsd:simpleType>
    </xsd:element>
    <xsd:element name="SCN0000516" ma:index="21" nillable="true" ma:displayName="Naam" ma:default="Offerte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Machtiging - Vergunning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PECRelatedItems xmlns="http://schemas.econnect.nl/" xsi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_dlc_DocIdUrl xmlns="c68162f5-5292-4b4e-a453-381c9ebc3801">
      <Url>https://plein-dms.coa.local/processen/LP00000012/arbeidsmarktcommunicatie-en-jobmarketing/_layouts/15/DocIdRedir.aspx?ID=CDR-1454377</Url>
      <Description>CDR-1454377</Description>
    </_dlc_DocIdUrl>
    <_dlc_DocId xmlns="c68162f5-5292-4b4e-a453-381c9ebc3801">CDR-1454377</_dlc_DocId>
    <Fasen xmlns="c68162f5-5292-4b4e-a453-381c9ebc3801">1. Voorbereiding</Fasen>
    <Subfase xmlns="c68162f5-5292-4b4e-a453-381c9ebc3801">3.1 Beschrijvend document</Subfase>
    <SCN0000093 xmlns="c68162f5-5292-4b4e-a453-381c9ebc3801" xsi:nil="true"/>
    <SCNE000052 xmlns="c68162f5-5292-4b4e-a453-381c9ebc3801">Werkdag</SCNE000052>
    <SCNT000048 xmlns="c68162f5-5292-4b4e-a453-381c9ebc3801" xsi:nil="true"/>
    <SGC0002002 xmlns="c68162f5-5292-4b4e-a453-381c9ebc3801">312</SGC0002002>
    <SGC0001002 xmlns="c68162f5-5292-4b4e-a453-381c9ebc3801">Ja</SGC0001002>
    <VN00000017 xmlns="c68162f5-5292-4b4e-a453-381c9ebc3801">Bericht</VN00000017>
    <SCN0000062 xmlns="c68162f5-5292-4b4e-a453-381c9ebc3801">Nee</SCN0000062>
    <SCN0000041 xmlns="c68162f5-5292-4b4e-a453-381c9ebc3801">Nee</SCN0000041>
    <SCN0000516 xmlns="c68162f5-5292-4b4e-a453-381c9ebc3801">Verslag</SCN0000516>
    <SCN0000113 xmlns="c68162f5-5292-4b4e-a453-381c9ebc3801" xsi:nil="true"/>
    <SCN0000083 xmlns="c68162f5-5292-4b4e-a453-381c9ebc3801" xsi:nil="true"/>
    <SCN0000537 xmlns="c68162f5-5292-4b4e-a453-381c9ebc3801">Nee</SCN0000537>
    <SCN0000532 xmlns="c68162f5-5292-4b4e-a453-381c9ebc3801">Nee</SCN0000532>
    <SCN0000118 xmlns="c68162f5-5292-4b4e-a453-381c9ebc3801" xsi:nil="true"/>
    <VN00000121 xmlns="c68162f5-5292-4b4e-a453-381c9ebc3801">Scanner - code; Scan - datum; Medewerker naam -  Registreren</VN00000121>
    <SGC0001018 xmlns="c68162f5-5292-4b4e-a453-381c9ebc3801">Ja</SGC0001018>
    <SCN0000099 xmlns="c68162f5-5292-4b4e-a453-381c9ebc3801">
      <Url xsi:nil="true"/>
      <Description xsi:nil="true"/>
    </SCN0000099>
    <SCN0000057 xmlns="c68162f5-5292-4b4e-a453-381c9ebc3801">Ja</SCN0000057>
    <SCN0000031 xmlns="c68162f5-5292-4b4e-a453-381c9ebc3801">
      <UserInfo>
        <DisplayName/>
        <AccountId>1</AccountId>
        <AccountType/>
      </UserInfo>
    </SCN0000031>
    <SCNE000053 xmlns="c68162f5-5292-4b4e-a453-381c9ebc3801">Werkdag</SCNE000053>
    <SCN0000094 xmlns="c68162f5-5292-4b4e-a453-381c9ebc3801" xsi:nil="true"/>
    <SCN0000129 xmlns="c68162f5-5292-4b4e-a453-381c9ebc3801">2020-01-31T09:56:04+00:00</SCN0000129>
    <SCN0000108 xmlns="c68162f5-5292-4b4e-a453-381c9ebc3801" xsi:nil="true"/>
    <SCN0000522 xmlns="c68162f5-5292-4b4e-a453-381c9ebc3801">Generiek documenttype</SCN0000522>
    <SCN0000026 xmlns="c68162f5-5292-4b4e-a453-381c9ebc3801">Aanbesteding</SCN0000026>
    <SCN0000084 xmlns="c68162f5-5292-4b4e-a453-381c9ebc3801" xsi:nil="true"/>
    <SCN0000063 xmlns="c68162f5-5292-4b4e-a453-381c9ebc3801">Nee</SCN0000063>
    <VN00000076 xmlns="c68162f5-5292-4b4e-a453-381c9ebc3801">Nee</VN00000076>
    <SCN0000042 xmlns="c68162f5-5292-4b4e-a453-381c9ebc3801" xsi:nil="true"/>
    <VN00000122 xmlns="c68162f5-5292-4b4e-a453-381c9ebc3801">Unitmanager A&amp;I</VN00000122>
    <Publicatiedatum xmlns="c68162f5-5292-4b4e-a453-381c9ebc3801" xsi:nil="true"/>
    <Typeaanbesteding xmlns="c68162f5-5292-4b4e-a453-381c9ebc3801" xsi:nil="true"/>
    <SCN0000058 xmlns="c68162f5-5292-4b4e-a453-381c9ebc3801">Nee</SCN0000058>
    <SCN0000079 xmlns="c68162f5-5292-4b4e-a453-381c9ebc3801" xsi:nil="true"/>
    <SCNT000076 xmlns="c68162f5-5292-4b4e-a453-381c9ebc3801">Selectielijst COA 2013- , handeling 37; BSD COA 1994- (2010) 2012 (geactualiseerd), handeling 54;</SCNT000076>
    <SCN0000109 xmlns="c68162f5-5292-4b4e-a453-381c9ebc3801" xsi:nil="true"/>
    <SCN0000095 xmlns="c68162f5-5292-4b4e-a453-381c9ebc3801" xsi:nil="true"/>
    <SCN0000104 xmlns="c68162f5-5292-4b4e-a453-381c9ebc3801" xsi:nil="true"/>
    <SCN0000528 xmlns="c68162f5-5292-4b4e-a453-381c9ebc3801">Na afhandeling</SCN0000528>
    <COAIsDocumentArchived xmlns="http://schemas.econnect.nl/">false</COAIsDocumentArchived>
    <SCNE000054 xmlns="c68162f5-5292-4b4e-a453-381c9ebc3801">Werkdag</SCNE000054>
    <Dossierdatumafsluiting xmlns="c68162f5-5292-4b4e-a453-381c9ebc3801" xsi:nil="true"/>
    <SCN0000064 xmlns="c68162f5-5292-4b4e-a453-381c9ebc3801">Ja</SCN0000064>
    <SharedCaseName xmlns="http://schemas.econnect.nl/">Arbeidsmarktcommunicatie en jobmarketing</SharedCaseName>
    <SCN0000539 xmlns="c68162f5-5292-4b4e-a453-381c9ebc3801">2016-10-31T15:50:59+00:00</SCN0000539>
    <SCN0000043 xmlns="c68162f5-5292-4b4e-a453-381c9ebc3801" xsi:nil="true"/>
    <SCN0000080 xmlns="c68162f5-5292-4b4e-a453-381c9ebc3801">Vernietigen</SCN0000080>
    <VN00000123 xmlns="c68162f5-5292-4b4e-a453-381c9ebc3801">Creatie - datum; Zaak - code</VN00000123>
    <SCNE000081 xmlns="c68162f5-5292-4b4e-a453-381c9ebc3801">Jaar</SCNE000081>
    <SCN0000096 xmlns="c68162f5-5292-4b4e-a453-381c9ebc3801" xsi:nil="true"/>
    <SCN0000059 xmlns="c68162f5-5292-4b4e-a453-381c9ebc3801">Nee</SCN0000059>
    <CaseOwner xmlns="http://schemas.econnect.nl/">
      <UserInfo>
        <DisplayName>Hassing, Dorith</DisplayName>
        <AccountId>1344</AccountId>
        <AccountType/>
      </UserInfo>
    </CaseOwner>
    <SCNE000055 xmlns="c68162f5-5292-4b4e-a453-381c9ebc3801">Werkdag</SCNE000055>
    <SCN0000070 xmlns="c68162f5-5292-4b4e-a453-381c9ebc3801">Trigger Intern (TI)</SCN0000070>
    <SCN0000105 xmlns="c68162f5-5292-4b4e-a453-381c9ebc3801" xsi:nil="true"/>
    <SCN0000091 xmlns="c68162f5-5292-4b4e-a453-381c9ebc3801" xsi:nil="true"/>
    <SCN0000100 xmlns="c68162f5-5292-4b4e-a453-381c9ebc3801" xsi:nil="true"/>
    <SCN0000524 xmlns="c68162f5-5292-4b4e-a453-381c9ebc3801">Intern</SCN0000524>
    <SCN0000028 xmlns="c68162f5-5292-4b4e-a453-381c9ebc3801">Het uitvoeren van een aanbesteding</SCN0000028>
    <SCN0000065 xmlns="c68162f5-5292-4b4e-a453-381c9ebc3801">Nee</SCN0000065>
    <VN00000015 xmlns="c68162f5-5292-4b4e-a453-381c9ebc3801">Nee</VN00000015>
    <SCN0000044 xmlns="c68162f5-5292-4b4e-a453-381c9ebc3801" xsi:nil="true"/>
    <SCN0000060 xmlns="c68162f5-5292-4b4e-a453-381c9ebc3801">Nee</SCN0000060>
    <SCN0000111 xmlns="c68162f5-5292-4b4e-a453-381c9ebc3801" xsi:nil="true"/>
    <CaseStartDate xmlns="http://schemas.econnect.nl/">2026-04-21T22:00:00+00:00</CaseStartDate>
    <VN00000124 xmlns="c68162f5-5292-4b4e-a453-381c9ebc3801" xsi:nil="true"/>
    <SCN0000034 xmlns="c68162f5-5292-4b4e-a453-381c9ebc3801" xsi:nil="true"/>
    <HoofdPerceel xmlns="c68162f5-5292-4b4e-a453-381c9ebc3801" xsi:nil="true"/>
    <SCN0000106 xmlns="c68162f5-5292-4b4e-a453-381c9ebc3801" xsi:nil="true"/>
    <SCN0000092 xmlns="c68162f5-5292-4b4e-a453-381c9ebc3801" xsi:nil="true"/>
    <SCNE000056 xmlns="c68162f5-5292-4b4e-a453-381c9ebc3801">Werkdag</SCNE000056>
    <SCN0000071 xmlns="c68162f5-5292-4b4e-a453-381c9ebc3801">Ondersteunen/Inkopen en contracteren</SCN0000071>
    <SCN0000097 xmlns="c68162f5-5292-4b4e-a453-381c9ebc3801" xsi:nil="true"/>
    <SCN0000546 xmlns="c68162f5-5292-4b4e-a453-381c9ebc3801">Lokaal</SCN0000546>
    <SCN0000525 xmlns="c68162f5-5292-4b4e-a453-381c9ebc3801">Nee</SCN0000525>
    <SCNT000047 xmlns="c68162f5-5292-4b4e-a453-381c9ebc3801">Aanbestedingswet 2012; Aanbestedingsbesluit;</SCNT000047>
    <SCN0000101 xmlns="c68162f5-5292-4b4e-a453-381c9ebc3801" xsi:nil="true"/>
    <SCNW000081 xmlns="c68162f5-5292-4b4e-a453-381c9ebc3801">10</SCNW000081>
    <SCN0000029 xmlns="c68162f5-5292-4b4e-a453-381c9ebc3801" xsi:nil="true"/>
    <SCN0000040 xmlns="c68162f5-5292-4b4e-a453-381c9ebc3801">Specifiek werkproces</SCN0000040>
    <SCN0000066 xmlns="c68162f5-5292-4b4e-a453-381c9ebc3801" xsi:nil="true"/>
    <SCN0000117 xmlns="c68162f5-5292-4b4e-a453-381c9ebc3801">2016-03-22T13:37:12+00:00</SCN0000117>
    <SCN0000061 xmlns="c68162f5-5292-4b4e-a453-381c9ebc3801">Nee</SCN0000061>
    <SCN0000082 xmlns="c68162f5-5292-4b4e-a453-381c9ebc3801">Na afloop contract</SCN0000082>
    <CaseManager xmlns="http://schemas.econnect.nl/">
      <UserInfo>
        <DisplayName>Altena, Barry van</DisplayName>
        <AccountId>1560</AccountId>
        <AccountType/>
      </UserInfo>
    </CaseManager>
    <SCN0000112 xmlns="c68162f5-5292-4b4e-a453-381c9ebc3801" xsi:nil="true"/>
    <SCN0000531 xmlns="c68162f5-5292-4b4e-a453-381c9ebc3801">Nee</SCN0000531>
    <SCN0000552 xmlns="c68162f5-5292-4b4e-a453-381c9ebc3801">2016-11-25T09:56:26+00:00</SCN0000552>
    <SCN0000035 xmlns="c68162f5-5292-4b4e-a453-381c9ebc3801">Dit werkproces wordt intern getriggerd</SCN0000035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07 xmlns="c68162f5-5292-4b4e-a453-381c9ebc3801" xsi:nil="true"/>
    <SCN0000526 xmlns="c68162f5-5292-4b4e-a453-381c9ebc3801">Bewaren</SCN0000526>
    <VN00000115 xmlns="c68162f5-5292-4b4e-a453-381c9ebc3801">Ja</VN00000115>
    <SCN0000102 xmlns="c68162f5-5292-4b4e-a453-381c9ebc3801" xsi:nil="true"/>
    <SCN0000123 xmlns="c68162f5-5292-4b4e-a453-381c9ebc3801">Lokaal</SCN0000123>
    <SCNE000527 xmlns="c68162f5-5292-4b4e-a453-381c9ebc3801">Werkdag</SCNE000527>
    <SCNW000527 xmlns="c68162f5-5292-4b4e-a453-381c9ebc3801" xsi:nil="true"/>
    <SCN0000074 xmlns="c68162f5-5292-4b4e-a453-381c9ebc3801" xsi:nil="true"/>
    <SCNW000056 xmlns="c68162f5-5292-4b4e-a453-381c9ebc3801" xsi:nil="true"/>
    <SCN0000521 xmlns="c68162f5-5292-4b4e-a453-381c9ebc3801" xsi:nil="true"/>
    <VN00000109 xmlns="c68162f5-5292-4b4e-a453-381c9ebc3801" xsi:nil="true"/>
    <Dossieroverdrachtsjaar xmlns="c68162f5-5292-4b4e-a453-381c9ebc3801" xsi:nil="true"/>
    <SCN0000540 xmlns="c68162f5-5292-4b4e-a453-381c9ebc3801" xsi:nil="true"/>
    <SCNW000055 xmlns="c68162f5-5292-4b4e-a453-381c9ebc3801" xsi:nil="true"/>
    <SCN0000535 xmlns="c68162f5-5292-4b4e-a453-381c9ebc3801" xsi:nil="true"/>
    <SCN0000051 xmlns="c68162f5-5292-4b4e-a453-381c9ebc3801" xsi:nil="true"/>
    <SCNW000054 xmlns="c68162f5-5292-4b4e-a453-381c9ebc3801" xsi:nil="true"/>
    <SCN0000523 xmlns="c68162f5-5292-4b4e-a453-381c9ebc3801" xsi:nil="true"/>
    <SCN0000067 xmlns="c68162f5-5292-4b4e-a453-381c9ebc3801" xsi:nil="true"/>
    <SCN0000534 xmlns="c68162f5-5292-4b4e-a453-381c9ebc3801" xsi:nil="true"/>
    <Dossiervernietigingsjaar xmlns="c68162f5-5292-4b4e-a453-381c9ebc3801" xsi:nil="true"/>
    <SCN0000077 xmlns="c68162f5-5292-4b4e-a453-381c9ebc3801" xsi:nil="true"/>
    <SCN0000072 xmlns="c68162f5-5292-4b4e-a453-381c9ebc3801" xsi:nil="true"/>
    <VN00000060 xmlns="c68162f5-5292-4b4e-a453-381c9ebc3801" xsi:nil="true"/>
    <SCNW000053 xmlns="c68162f5-5292-4b4e-a453-381c9ebc3801" xsi:nil="true"/>
    <SCN0000529 xmlns="c68162f5-5292-4b4e-a453-381c9ebc3801" xsi:nil="true"/>
    <VN00000097 xmlns="c68162f5-5292-4b4e-a453-381c9ebc3801" xsi:nil="true"/>
    <VN00000098 xmlns="c68162f5-5292-4b4e-a453-381c9ebc3801" xsi:nil="true"/>
    <SCN0000027 xmlns="c68162f5-5292-4b4e-a453-381c9ebc3801" xsi:nil="true"/>
    <VN00000104 xmlns="c68162f5-5292-4b4e-a453-381c9ebc3801" xsi:nil="true"/>
    <VN00000087 xmlns="c68162f5-5292-4b4e-a453-381c9ebc3801" xsi:nil="true"/>
    <SCN0000078 xmlns="c68162f5-5292-4b4e-a453-381c9ebc3801" xsi:nil="true"/>
    <SCN0000073 xmlns="c68162f5-5292-4b4e-a453-381c9ebc3801" xsi:nil="true"/>
    <SCN0000517 xmlns="c68162f5-5292-4b4e-a453-381c9ebc3801" xsi:nil="true"/>
    <SCNW000052 xmlns="c68162f5-5292-4b4e-a453-381c9ebc3801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BD63CDF-D842-4C64-AF5B-194FBDDD7B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80DAE5-77FF-4FC6-AB10-D1F53AA61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C33F99-65D3-4112-99A4-C99C7807ACB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c68162f5-5292-4b4e-a453-381c9ebc3801"/>
    <ds:schemaRef ds:uri="http://schemas.microsoft.com/office/infopath/2007/PartnerControls"/>
    <ds:schemaRef ds:uri="http://schemas.econnect.nl/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83D9A8E-ECB5-47AB-9A13-38580D3A9AFE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8ed3e55a-cb43-42b5-9401-3673717e3a30}" enabled="1" method="Standard" siteId="{0869e9c5-520f-48a0-81b5-ea9a136869b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</vt:i4>
      </vt:variant>
    </vt:vector>
  </HeadingPairs>
  <TitlesOfParts>
    <vt:vector size="7" baseType="lpstr">
      <vt:lpstr>Prijzenblad</vt:lpstr>
      <vt:lpstr>Score grafiek</vt:lpstr>
      <vt:lpstr>Score kromme</vt:lpstr>
      <vt:lpstr>Score knik</vt:lpstr>
      <vt:lpstr>Grafiek prijsscore</vt:lpstr>
      <vt:lpstr>Blad1</vt:lpstr>
      <vt:lpstr>Prijzenblad!Afdrukbereik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Schippers, Jeroen</dc:creator>
  <cp:lastModifiedBy>Hassing, Dorith</cp:lastModifiedBy>
  <dcterms:created xsi:type="dcterms:W3CDTF">2026-02-18T09:02:35Z</dcterms:created>
  <dcterms:modified xsi:type="dcterms:W3CDTF">2026-09-16T10:40:15Z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N0000093">
    <vt:lpwstr/>
  </property>
  <property fmtid="{D5CDD505-2E9C-101B-9397-08002B2CF9AE}" pid="3" name="SCNE000052">
    <vt:lpwstr>Werkdag</vt:lpwstr>
  </property>
  <property fmtid="{D5CDD505-2E9C-101B-9397-08002B2CF9AE}" pid="4" name="VN00000115">
    <vt:lpwstr>Ja</vt:lpwstr>
  </property>
  <property fmtid="{D5CDD505-2E9C-101B-9397-08002B2CF9AE}" pid="5" name="SCN0000102">
    <vt:lpwstr/>
  </property>
  <property fmtid="{D5CDD505-2E9C-101B-9397-08002B2CF9AE}" pid="6" name="SCN0000123">
    <vt:lpwstr>Lokaal</vt:lpwstr>
  </property>
  <property fmtid="{D5CDD505-2E9C-101B-9397-08002B2CF9AE}" pid="7" name="SCNE000527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VN00000017">
    <vt:lpwstr>Bericht</vt:lpwstr>
  </property>
  <property fmtid="{D5CDD505-2E9C-101B-9397-08002B2CF9AE}" pid="12" name="COADocumenttype">
    <vt:lpwstr>Offerte</vt:lpwstr>
  </property>
  <property fmtid="{D5CDD505-2E9C-101B-9397-08002B2CF9AE}" pid="13" name="SCN0000062">
    <vt:lpwstr>Nee</vt:lpwstr>
  </property>
  <property fmtid="{D5CDD505-2E9C-101B-9397-08002B2CF9AE}" pid="14" name="SCN0000041">
    <vt:lpwstr>Nee</vt:lpwstr>
  </property>
  <property fmtid="{D5CDD505-2E9C-101B-9397-08002B2CF9AE}" pid="15" name="SCN0000516">
    <vt:lpwstr>Verslag</vt:lpwstr>
  </property>
  <property fmtid="{D5CDD505-2E9C-101B-9397-08002B2CF9AE}" pid="16" name="SCN0000113">
    <vt:lpwstr/>
  </property>
  <property fmtid="{D5CDD505-2E9C-101B-9397-08002B2CF9AE}" pid="17" name="SCN0000083">
    <vt:lpwstr/>
  </property>
  <property fmtid="{D5CDD505-2E9C-101B-9397-08002B2CF9AE}" pid="18" name="SCN0000537">
    <vt:lpwstr>Nee</vt:lpwstr>
  </property>
  <property fmtid="{D5CDD505-2E9C-101B-9397-08002B2CF9AE}" pid="19" name="SCN0000532">
    <vt:lpwstr>Nee</vt:lpwstr>
  </property>
  <property fmtid="{D5CDD505-2E9C-101B-9397-08002B2CF9AE}" pid="20" name="VN00000121">
    <vt:lpwstr>Scanner - code; Scan - datum; Medewerker naam -  Registreren</vt:lpwstr>
  </property>
  <property fmtid="{D5CDD505-2E9C-101B-9397-08002B2CF9AE}" pid="21" name="SGC0001018">
    <vt:lpwstr>Ja</vt:lpwstr>
  </property>
  <property fmtid="{D5CDD505-2E9C-101B-9397-08002B2CF9AE}" pid="22" name="SCN0000099">
    <vt:lpwstr/>
  </property>
  <property fmtid="{D5CDD505-2E9C-101B-9397-08002B2CF9AE}" pid="23" name="SCN0000057">
    <vt:lpwstr>Ja</vt:lpwstr>
  </property>
  <property fmtid="{D5CDD505-2E9C-101B-9397-08002B2CF9AE}" pid="24" name="SCN0000031">
    <vt:lpwstr>1</vt:lpwstr>
  </property>
  <property fmtid="{D5CDD505-2E9C-101B-9397-08002B2CF9AE}" pid="25" name="ContentTypeId">
    <vt:lpwstr>0x0101007A6E4A62A1A34FCBB5DB597108C1AEB0002311FE19820F154B92915CDC9B435E6300E18BA49539EE5C4FA071D62DA7ABD9AD</vt:lpwstr>
  </property>
  <property fmtid="{D5CDD505-2E9C-101B-9397-08002B2CF9AE}" pid="26" name="SCNE000053">
    <vt:lpwstr>Werkdag</vt:lpwstr>
  </property>
  <property fmtid="{D5CDD505-2E9C-101B-9397-08002B2CF9AE}" pid="27" name="SCN0000094">
    <vt:lpwstr/>
  </property>
  <property fmtid="{D5CDD505-2E9C-101B-9397-08002B2CF9AE}" pid="28" name="SCN0000129">
    <vt:filetime>2020-01-31T09:56:04Z</vt:filetime>
  </property>
  <property fmtid="{D5CDD505-2E9C-101B-9397-08002B2CF9AE}" pid="29" name="SCN0000108">
    <vt:lpwstr/>
  </property>
  <property fmtid="{D5CDD505-2E9C-101B-9397-08002B2CF9AE}" pid="30" name="SCN0000522">
    <vt:lpwstr>Generiek documenttype</vt:lpwstr>
  </property>
  <property fmtid="{D5CDD505-2E9C-101B-9397-08002B2CF9AE}" pid="31" name="SCN0000026">
    <vt:lpwstr>Aanbesteding</vt:lpwstr>
  </property>
  <property fmtid="{D5CDD505-2E9C-101B-9397-08002B2CF9AE}" pid="32" name="SCN0000084">
    <vt:lpwstr/>
  </property>
  <property fmtid="{D5CDD505-2E9C-101B-9397-08002B2CF9AE}" pid="33" name="SCN0000063">
    <vt:lpwstr>Nee</vt:lpwstr>
  </property>
  <property fmtid="{D5CDD505-2E9C-101B-9397-08002B2CF9AE}" pid="34" name="VN00000076">
    <vt:lpwstr>Nee</vt:lpwstr>
  </property>
  <property fmtid="{D5CDD505-2E9C-101B-9397-08002B2CF9AE}" pid="35" name="VN00000122">
    <vt:lpwstr>Unitmanager A&amp;I</vt:lpwstr>
  </property>
  <property fmtid="{D5CDD505-2E9C-101B-9397-08002B2CF9AE}" pid="36" name="SCN0000058">
    <vt:lpwstr>Nee</vt:lpwstr>
  </property>
  <property fmtid="{D5CDD505-2E9C-101B-9397-08002B2CF9AE}" pid="37" name="SCN0000079">
    <vt:lpwstr/>
  </property>
  <property fmtid="{D5CDD505-2E9C-101B-9397-08002B2CF9AE}" pid="38" name="SCNT000076">
    <vt:lpwstr>Selectielijst COA 2013- , handeling 37; BSD COA 1994- (2010) 2012 (geactualiseerd), handeling 54;</vt:lpwstr>
  </property>
  <property fmtid="{D5CDD505-2E9C-101B-9397-08002B2CF9AE}" pid="39" name="SCN0000109">
    <vt:lpwstr/>
  </property>
  <property fmtid="{D5CDD505-2E9C-101B-9397-08002B2CF9AE}" pid="40" name="SCN0000095">
    <vt:lpwstr/>
  </property>
  <property fmtid="{D5CDD505-2E9C-101B-9397-08002B2CF9AE}" pid="41" name="SCN0000104">
    <vt:lpwstr/>
  </property>
  <property fmtid="{D5CDD505-2E9C-101B-9397-08002B2CF9AE}" pid="42" name="SCN0000528">
    <vt:lpwstr>Na afhandeling</vt:lpwstr>
  </property>
  <property fmtid="{D5CDD505-2E9C-101B-9397-08002B2CF9AE}" pid="43" name="COAIsDocumentArchived">
    <vt:bool>false</vt:bool>
  </property>
  <property fmtid="{D5CDD505-2E9C-101B-9397-08002B2CF9AE}" pid="44" name="SCNE000054">
    <vt:lpwstr>Werkdag</vt:lpwstr>
  </property>
  <property fmtid="{D5CDD505-2E9C-101B-9397-08002B2CF9AE}" pid="45" name="SCN0000064">
    <vt:lpwstr>Ja</vt:lpwstr>
  </property>
  <property fmtid="{D5CDD505-2E9C-101B-9397-08002B2CF9AE}" pid="46" name="SharedCaseName">
    <vt:lpwstr>Arbeidsmarktcommunicatie en jobmarketing</vt:lpwstr>
  </property>
  <property fmtid="{D5CDD505-2E9C-101B-9397-08002B2CF9AE}" pid="47" name="SCN0000539">
    <vt:filetime>2016-10-31T15:50:59Z</vt:filetime>
  </property>
  <property fmtid="{D5CDD505-2E9C-101B-9397-08002B2CF9AE}" pid="48" name="SCN0000080">
    <vt:lpwstr>Vernietigen</vt:lpwstr>
  </property>
  <property fmtid="{D5CDD505-2E9C-101B-9397-08002B2CF9AE}" pid="49" name="VN00000123">
    <vt:lpwstr>Creatie - datum; Zaak - code</vt:lpwstr>
  </property>
  <property fmtid="{D5CDD505-2E9C-101B-9397-08002B2CF9AE}" pid="50" name="SCNE000081">
    <vt:lpwstr>Jaar</vt:lpwstr>
  </property>
  <property fmtid="{D5CDD505-2E9C-101B-9397-08002B2CF9AE}" pid="51" name="SCN0000096">
    <vt:lpwstr/>
  </property>
  <property fmtid="{D5CDD505-2E9C-101B-9397-08002B2CF9AE}" pid="52" name="SCN0000059">
    <vt:lpwstr>Nee</vt:lpwstr>
  </property>
  <property fmtid="{D5CDD505-2E9C-101B-9397-08002B2CF9AE}" pid="53" name="CaseOwner">
    <vt:lpwstr>1344</vt:lpwstr>
  </property>
  <property fmtid="{D5CDD505-2E9C-101B-9397-08002B2CF9AE}" pid="54" name="SCNE000055">
    <vt:lpwstr>Werkdag</vt:lpwstr>
  </property>
  <property fmtid="{D5CDD505-2E9C-101B-9397-08002B2CF9AE}" pid="55" name="SCN0000070">
    <vt:lpwstr>Trigger Intern (TI)</vt:lpwstr>
  </property>
  <property fmtid="{D5CDD505-2E9C-101B-9397-08002B2CF9AE}" pid="56" name="SCN0000105">
    <vt:lpwstr/>
  </property>
  <property fmtid="{D5CDD505-2E9C-101B-9397-08002B2CF9AE}" pid="57" name="SCN0000091">
    <vt:lpwstr/>
  </property>
  <property fmtid="{D5CDD505-2E9C-101B-9397-08002B2CF9AE}" pid="58" name="SCN0000100">
    <vt:lpwstr/>
  </property>
  <property fmtid="{D5CDD505-2E9C-101B-9397-08002B2CF9AE}" pid="59" name="SCN0000524">
    <vt:lpwstr>Intern</vt:lpwstr>
  </property>
  <property fmtid="{D5CDD505-2E9C-101B-9397-08002B2CF9AE}" pid="60" name="SCN0000028">
    <vt:lpwstr>Het uitvoeren van een aanbesteding</vt:lpwstr>
  </property>
  <property fmtid="{D5CDD505-2E9C-101B-9397-08002B2CF9AE}" pid="61" name="SCN0000065">
    <vt:lpwstr>Nee</vt:lpwstr>
  </property>
  <property fmtid="{D5CDD505-2E9C-101B-9397-08002B2CF9AE}" pid="62" name="VN00000015">
    <vt:lpwstr>Nee</vt:lpwstr>
  </property>
  <property fmtid="{D5CDD505-2E9C-101B-9397-08002B2CF9AE}" pid="63" name="SCN0000060">
    <vt:lpwstr>Nee</vt:lpwstr>
  </property>
  <property fmtid="{D5CDD505-2E9C-101B-9397-08002B2CF9AE}" pid="64" name="SCN0000111">
    <vt:lpwstr/>
  </property>
  <property fmtid="{D5CDD505-2E9C-101B-9397-08002B2CF9AE}" pid="65" name="CaseStartDate">
    <vt:filetime>2026-04-21T22:00:00Z</vt:filetime>
  </property>
  <property fmtid="{D5CDD505-2E9C-101B-9397-08002B2CF9AE}" pid="66" name="TaxCatchAll">
    <vt:lpwstr>3;#Werkinstructie opstellen Inkoop|{a1e251bf-5556-435d-be12-50c4aff41275}</vt:lpwstr>
  </property>
  <property fmtid="{D5CDD505-2E9C-101B-9397-08002B2CF9AE}" pid="67" name="SCN0000034">
    <vt:lpwstr/>
  </property>
  <property fmtid="{D5CDD505-2E9C-101B-9397-08002B2CF9AE}" pid="68" name="SCN0000106">
    <vt:lpwstr/>
  </property>
  <property fmtid="{D5CDD505-2E9C-101B-9397-08002B2CF9AE}" pid="69" name="SCN0000092">
    <vt:lpwstr/>
  </property>
  <property fmtid="{D5CDD505-2E9C-101B-9397-08002B2CF9AE}" pid="70" name="SCNE000056">
    <vt:lpwstr>Werkdag</vt:lpwstr>
  </property>
  <property fmtid="{D5CDD505-2E9C-101B-9397-08002B2CF9AE}" pid="71" name="SCN0000071">
    <vt:lpwstr>Ondersteunen/Inkopen en contracteren</vt:lpwstr>
  </property>
  <property fmtid="{D5CDD505-2E9C-101B-9397-08002B2CF9AE}" pid="72" name="SCN0000097">
    <vt:lpwstr/>
  </property>
  <property fmtid="{D5CDD505-2E9C-101B-9397-08002B2CF9AE}" pid="73" name="SCN0000546">
    <vt:lpwstr>Lokaal</vt:lpwstr>
  </property>
  <property fmtid="{D5CDD505-2E9C-101B-9397-08002B2CF9AE}" pid="74" name="SCN0000525">
    <vt:lpwstr>Nee</vt:lpwstr>
  </property>
  <property fmtid="{D5CDD505-2E9C-101B-9397-08002B2CF9AE}" pid="75" name="ProcessNameTaxHTField0">
    <vt:lpwstr>Werkinstructie opstellen Inkoop|{a1e251bf-5556-435d-be12-50c4aff41275}</vt:lpwstr>
  </property>
  <property fmtid="{D5CDD505-2E9C-101B-9397-08002B2CF9AE}" pid="76" name="SCNT000047">
    <vt:lpwstr>Aanbestedingswet 2012; Aanbestedingsbesluit;</vt:lpwstr>
  </property>
  <property fmtid="{D5CDD505-2E9C-101B-9397-08002B2CF9AE}" pid="77" name="SCN0000101">
    <vt:lpwstr/>
  </property>
  <property fmtid="{D5CDD505-2E9C-101B-9397-08002B2CF9AE}" pid="78" name="SCNW000081">
    <vt:r8>10</vt:r8>
  </property>
  <property fmtid="{D5CDD505-2E9C-101B-9397-08002B2CF9AE}" pid="79" name="ProcessName">
    <vt:lpwstr>3;#Werkinstructie opstellen Inkoop|{a1e251bf-5556-435d-be12-50c4aff41275}</vt:lpwstr>
  </property>
  <property fmtid="{D5CDD505-2E9C-101B-9397-08002B2CF9AE}" pid="80" name="SCN0000029">
    <vt:lpwstr/>
  </property>
  <property fmtid="{D5CDD505-2E9C-101B-9397-08002B2CF9AE}" pid="81" name="_dlc_DocIdItemGuid">
    <vt:lpwstr>ec3cb8b3-badb-47cb-a1d7-5f1cca3ce430</vt:lpwstr>
  </property>
  <property fmtid="{D5CDD505-2E9C-101B-9397-08002B2CF9AE}" pid="82" name="SCN0000040">
    <vt:lpwstr>Specifiek werkproces</vt:lpwstr>
  </property>
  <property fmtid="{D5CDD505-2E9C-101B-9397-08002B2CF9AE}" pid="83" name="SCN0000066">
    <vt:lpwstr/>
  </property>
  <property fmtid="{D5CDD505-2E9C-101B-9397-08002B2CF9AE}" pid="84" name="SCN0000117">
    <vt:filetime>2016-03-22T13:37:12Z</vt:filetime>
  </property>
  <property fmtid="{D5CDD505-2E9C-101B-9397-08002B2CF9AE}" pid="85" name="SCN0000061">
    <vt:lpwstr>Nee</vt:lpwstr>
  </property>
  <property fmtid="{D5CDD505-2E9C-101B-9397-08002B2CF9AE}" pid="86" name="SCN0000082">
    <vt:lpwstr>Na afloop contract</vt:lpwstr>
  </property>
  <property fmtid="{D5CDD505-2E9C-101B-9397-08002B2CF9AE}" pid="87" name="CaseManager">
    <vt:lpwstr>1560</vt:lpwstr>
  </property>
  <property fmtid="{D5CDD505-2E9C-101B-9397-08002B2CF9AE}" pid="88" name="SCN0000112">
    <vt:lpwstr/>
  </property>
  <property fmtid="{D5CDD505-2E9C-101B-9397-08002B2CF9AE}" pid="89" name="SCN0000531">
    <vt:lpwstr>Nee</vt:lpwstr>
  </property>
  <property fmtid="{D5CDD505-2E9C-101B-9397-08002B2CF9AE}" pid="90" name="SCN0000552">
    <vt:filetime>2016-11-25T09:56:26Z</vt:filetime>
  </property>
  <property fmtid="{D5CDD505-2E9C-101B-9397-08002B2CF9AE}" pid="91" name="SCN0000035">
    <vt:lpwstr>Dit werkproces wordt intern getriggerd</vt:lpwstr>
  </property>
  <property fmtid="{D5CDD505-2E9C-101B-9397-08002B2CF9AE}" pid="92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93" name="SCN0000107">
    <vt:lpwstr/>
  </property>
  <property fmtid="{D5CDD505-2E9C-101B-9397-08002B2CF9AE}" pid="94" name="SCN0000526">
    <vt:lpwstr>Bewaren</vt:lpwstr>
  </property>
</Properties>
</file>